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03gj05\Desktop\"/>
    </mc:Choice>
  </mc:AlternateContent>
  <xr:revisionPtr revIDLastSave="0" documentId="8_{076B527B-1725-4F13-A30E-2FA8ED0B7CF1}" xr6:coauthVersionLast="47" xr6:coauthVersionMax="47" xr10:uidLastSave="{00000000-0000-0000-0000-000000000000}"/>
  <workbookProtection workbookAlgorithmName="SHA-512" workbookHashValue="xkm6cJHT16wmtImvhBK0av5otu11dvK8lS09E+/q3lzR0fe6w4lUP0fI7dYtimgZHazj+VZgDnV8gDDwnQW0Eg==" workbookSaltValue="+k7uk7JBTPZ5Ia3liK0H2A==" workbookSpinCount="100000" lockStructure="1"/>
  <bookViews>
    <workbookView xWindow="-120" yWindow="-120" windowWidth="29040" windowHeight="15840" activeTab="1" xr2:uid="{D969FC4E-384F-47F6-A18B-074F88397DDC}"/>
  </bookViews>
  <sheets>
    <sheet name="０入力のしかた" sheetId="4" r:id="rId1"/>
    <sheet name="１入力用紙" sheetId="1" r:id="rId2"/>
    <sheet name="２印刷用紙" sheetId="2" r:id="rId3"/>
    <sheet name="設定シート" sheetId="3" r:id="rId4"/>
  </sheets>
  <definedNames>
    <definedName name="_xlnm.Print_Area" localSheetId="0">'０入力のしかた'!$A$1:$N$92</definedName>
    <definedName name="_xlnm.Print_Area" localSheetId="1">'１入力用紙'!$A$1:$AW$155</definedName>
    <definedName name="_xlnm.Print_Area" localSheetId="2">'２印刷用紙'!$A$1:$X$330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7" i="3" l="1"/>
  <c r="AD13" i="3"/>
  <c r="AD16" i="3"/>
  <c r="AD33" i="3"/>
  <c r="AD37" i="3"/>
  <c r="AD40" i="3"/>
  <c r="AD47" i="3"/>
  <c r="AD51" i="3"/>
  <c r="AD55" i="3"/>
  <c r="AD58"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A92" i="3" l="1"/>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X36" i="3" s="1"/>
  <c r="AD36" i="3" s="1"/>
  <c r="AA35" i="3"/>
  <c r="X35" i="3" s="1"/>
  <c r="AD35" i="3" s="1"/>
  <c r="AA34" i="3"/>
  <c r="X34" i="3" s="1"/>
  <c r="AD34" i="3" s="1"/>
  <c r="AA33" i="3"/>
  <c r="AA32" i="3"/>
  <c r="X32" i="3" s="1"/>
  <c r="AD32" i="3" s="1"/>
  <c r="AA31" i="3"/>
  <c r="X31" i="3" s="1"/>
  <c r="AD31" i="3" s="1"/>
  <c r="AA30" i="3"/>
  <c r="X30" i="3" s="1"/>
  <c r="AD30" i="3" s="1"/>
  <c r="AA29" i="3"/>
  <c r="X29" i="3" s="1"/>
  <c r="AD29" i="3" s="1"/>
  <c r="AA28" i="3"/>
  <c r="X28" i="3" s="1"/>
  <c r="AD28" i="3" s="1"/>
  <c r="AA27" i="3"/>
  <c r="X27" i="3" s="1"/>
  <c r="AD27" i="3" s="1"/>
  <c r="AA26" i="3"/>
  <c r="X26" i="3" s="1"/>
  <c r="AD26" i="3" s="1"/>
  <c r="AA25" i="3"/>
  <c r="X25" i="3" s="1"/>
  <c r="AD25" i="3" s="1"/>
  <c r="AA24" i="3"/>
  <c r="X24" i="3" s="1"/>
  <c r="AD24" i="3" s="1"/>
  <c r="AA23" i="3"/>
  <c r="X23" i="3" s="1"/>
  <c r="AD23" i="3" s="1"/>
  <c r="AA22" i="3"/>
  <c r="X22" i="3" s="1"/>
  <c r="AD22" i="3" s="1"/>
  <c r="AA21" i="3"/>
  <c r="X21" i="3" s="1"/>
  <c r="AD21" i="3" s="1"/>
  <c r="AA20" i="3"/>
  <c r="AA19" i="3"/>
  <c r="AA18" i="3"/>
  <c r="AA17" i="3"/>
  <c r="AA16" i="3"/>
  <c r="AA15" i="3"/>
  <c r="X15" i="3" s="1"/>
  <c r="AD15" i="3" s="1"/>
  <c r="AA14" i="3"/>
  <c r="X14" i="3" s="1"/>
  <c r="AD14" i="3" s="1"/>
  <c r="AA13" i="3"/>
  <c r="AA12" i="3"/>
  <c r="X12" i="3" s="1"/>
  <c r="AD12" i="3" s="1"/>
  <c r="AA11" i="3"/>
  <c r="X11" i="3" s="1"/>
  <c r="AD11" i="3" s="1"/>
  <c r="AA9" i="3"/>
  <c r="AA7" i="3"/>
  <c r="AA6" i="3"/>
  <c r="AB19" i="3" s="1"/>
  <c r="AA5" i="3"/>
  <c r="X5" i="3" s="1"/>
  <c r="AD5" i="3" s="1"/>
  <c r="AA4" i="3"/>
  <c r="X4" i="3" s="1"/>
  <c r="AD4" i="3" s="1"/>
  <c r="X9" i="3" l="1"/>
  <c r="AD9" i="3" s="1"/>
  <c r="AA10" i="3"/>
  <c r="AA8" i="3"/>
  <c r="X7" i="3"/>
  <c r="AD7" i="3" s="1"/>
  <c r="X19" i="3"/>
  <c r="AD19" i="3" s="1"/>
  <c r="AB52" i="3"/>
  <c r="X52" i="3" s="1"/>
  <c r="AD52" i="3" s="1"/>
  <c r="AB50" i="3"/>
  <c r="X50" i="3" s="1"/>
  <c r="AD50" i="3" s="1"/>
  <c r="AB51" i="3"/>
  <c r="AB53" i="3"/>
  <c r="X53" i="3" s="1"/>
  <c r="AD53" i="3" s="1"/>
  <c r="AB49" i="3"/>
  <c r="X49" i="3" s="1"/>
  <c r="AD49" i="3" s="1"/>
  <c r="AB48" i="3"/>
  <c r="X48" i="3" s="1"/>
  <c r="AD48" i="3" s="1"/>
  <c r="AB54" i="3"/>
  <c r="X54" i="3" s="1"/>
  <c r="AD54" i="3" s="1"/>
  <c r="AB57" i="3"/>
  <c r="X57" i="3" s="1"/>
  <c r="AD57" i="3" s="1"/>
  <c r="AB56" i="3"/>
  <c r="X56" i="3" s="1"/>
  <c r="AD56" i="3" s="1"/>
  <c r="AB59" i="3"/>
  <c r="X59" i="3" s="1"/>
  <c r="AD59" i="3" s="1"/>
  <c r="AB60" i="3"/>
  <c r="X60" i="3" s="1"/>
  <c r="AD60" i="3" s="1"/>
  <c r="AB45" i="3"/>
  <c r="X45" i="3" s="1"/>
  <c r="AD45" i="3" s="1"/>
  <c r="AB46" i="3"/>
  <c r="X46" i="3" s="1"/>
  <c r="AD46" i="3" s="1"/>
  <c r="X20" i="3"/>
  <c r="AD20" i="3" s="1"/>
  <c r="AB44" i="3"/>
  <c r="X44" i="3" s="1"/>
  <c r="AD44" i="3" s="1"/>
  <c r="AB43" i="3"/>
  <c r="X43" i="3" s="1"/>
  <c r="AD43" i="3" s="1"/>
  <c r="AB41" i="3"/>
  <c r="X41" i="3" s="1"/>
  <c r="AD41" i="3" s="1"/>
  <c r="AB42" i="3"/>
  <c r="X42" i="3" s="1"/>
  <c r="AD42" i="3" s="1"/>
  <c r="AB39" i="3"/>
  <c r="X39" i="3" s="1"/>
  <c r="AD39" i="3" s="1"/>
  <c r="AB38" i="3"/>
  <c r="X38" i="3" s="1"/>
  <c r="AD38" i="3" s="1"/>
  <c r="X6" i="3"/>
  <c r="AD6" i="3" s="1"/>
  <c r="AB18" i="3"/>
  <c r="K23" i="3"/>
  <c r="G21" i="1"/>
  <c r="L23" i="3"/>
  <c r="N103" i="1"/>
  <c r="T103" i="1" s="1"/>
  <c r="K24" i="3"/>
  <c r="L24" i="3"/>
  <c r="K25" i="3"/>
  <c r="L25" i="3"/>
  <c r="K33" i="3"/>
  <c r="M33" i="3"/>
  <c r="K34" i="3"/>
  <c r="M34" i="3"/>
  <c r="K37" i="3"/>
  <c r="K38" i="3"/>
  <c r="K39" i="3"/>
  <c r="N75" i="3"/>
  <c r="N74" i="3"/>
  <c r="N73" i="3"/>
  <c r="N72" i="3"/>
  <c r="L75" i="3"/>
  <c r="L74" i="3"/>
  <c r="L73" i="3"/>
  <c r="L72" i="3"/>
  <c r="M23" i="3"/>
  <c r="K250" i="2"/>
  <c r="K244" i="2"/>
  <c r="K238" i="2"/>
  <c r="K232" i="2"/>
  <c r="X18" i="3" l="1"/>
  <c r="AD18" i="3" s="1"/>
  <c r="J34" i="3"/>
  <c r="L162" i="3"/>
  <c r="M162" i="3" s="1"/>
  <c r="P56" i="3"/>
  <c r="P31" i="3"/>
  <c r="I16" i="1"/>
  <c r="I15" i="1"/>
  <c r="L161" i="3"/>
  <c r="M161" i="3" s="1"/>
  <c r="L160" i="3"/>
  <c r="M160" i="3" s="1"/>
  <c r="L158" i="3"/>
  <c r="L159" i="3"/>
  <c r="M159" i="3" s="1"/>
  <c r="L155" i="3"/>
  <c r="M155" i="3" s="1"/>
  <c r="L154" i="3"/>
  <c r="L150" i="3"/>
  <c r="M150" i="3" s="1"/>
  <c r="J151" i="3" s="1"/>
  <c r="A81" i="2" s="1"/>
  <c r="L149" i="3"/>
  <c r="M149" i="3" s="1"/>
  <c r="J150" i="3" s="1"/>
  <c r="A79" i="2" s="1"/>
  <c r="L148" i="3"/>
  <c r="M148" i="3" s="1"/>
  <c r="J149" i="3" s="1"/>
  <c r="A77" i="2" s="1"/>
  <c r="L147" i="3"/>
  <c r="M147" i="3" s="1"/>
  <c r="J148" i="3" s="1"/>
  <c r="A75" i="2" s="1"/>
  <c r="L120" i="3"/>
  <c r="K42" i="3"/>
  <c r="L130" i="3"/>
  <c r="M130" i="3" s="1"/>
  <c r="L129" i="3"/>
  <c r="M129" i="3" s="1"/>
  <c r="L128" i="3"/>
  <c r="M128" i="3" s="1"/>
  <c r="L127" i="3"/>
  <c r="M127" i="3" s="1"/>
  <c r="L126" i="3"/>
  <c r="M126" i="3" s="1"/>
  <c r="L125" i="3"/>
  <c r="M125" i="3" s="1"/>
  <c r="L124" i="3"/>
  <c r="M124" i="3" s="1"/>
  <c r="L123" i="3"/>
  <c r="M123" i="3" s="1"/>
  <c r="L122" i="3"/>
  <c r="M122" i="3" s="1"/>
  <c r="L121" i="3"/>
  <c r="M121" i="3" s="1"/>
  <c r="L115" i="3"/>
  <c r="L114" i="3"/>
  <c r="N114" i="3" s="1"/>
  <c r="O114" i="3" s="1"/>
  <c r="J114" i="3" s="1"/>
  <c r="L113" i="3"/>
  <c r="N113" i="3" s="1"/>
  <c r="O113" i="3" s="1"/>
  <c r="L112" i="3"/>
  <c r="N112" i="3" s="1"/>
  <c r="L111" i="3"/>
  <c r="L110" i="3"/>
  <c r="N110" i="3" s="1"/>
  <c r="O110" i="3" s="1"/>
  <c r="J110" i="3" s="1"/>
  <c r="L109" i="3"/>
  <c r="N109" i="3" s="1"/>
  <c r="O109" i="3" s="1"/>
  <c r="J109" i="3" s="1"/>
  <c r="L108" i="3"/>
  <c r="L107" i="3"/>
  <c r="L106" i="3"/>
  <c r="N106" i="3" s="1"/>
  <c r="L105" i="3"/>
  <c r="N105" i="3" s="1"/>
  <c r="L104" i="3"/>
  <c r="J104" i="3" s="1"/>
  <c r="L103" i="3"/>
  <c r="N103" i="3" s="1"/>
  <c r="L102" i="3"/>
  <c r="N102" i="3" s="1"/>
  <c r="O102" i="3" s="1"/>
  <c r="J102" i="3" s="1"/>
  <c r="L101" i="3"/>
  <c r="N101" i="3" s="1"/>
  <c r="O101" i="3" s="1"/>
  <c r="J101" i="3" s="1"/>
  <c r="L100" i="3"/>
  <c r="O100" i="3" s="1"/>
  <c r="J100" i="3" s="1"/>
  <c r="L135" i="3" l="1"/>
  <c r="M135" i="3" s="1"/>
  <c r="L143" i="3"/>
  <c r="M143" i="3" s="1"/>
  <c r="L142" i="3"/>
  <c r="M142" i="3" s="1"/>
  <c r="L141" i="3"/>
  <c r="M141" i="3" s="1"/>
  <c r="L140" i="3"/>
  <c r="M140" i="3" s="1"/>
  <c r="L136" i="3"/>
  <c r="M136" i="3" s="1"/>
  <c r="L139" i="3"/>
  <c r="M139" i="3" s="1"/>
  <c r="L138" i="3"/>
  <c r="M138" i="3" s="1"/>
  <c r="L137" i="3"/>
  <c r="M137" i="3" s="1"/>
  <c r="O111" i="3"/>
  <c r="J111" i="3" s="1"/>
  <c r="L134" i="3"/>
  <c r="M134" i="3" s="1"/>
  <c r="L133" i="3"/>
  <c r="M133" i="3" s="1"/>
  <c r="J162" i="3"/>
  <c r="A95" i="2" s="1"/>
  <c r="J161" i="3"/>
  <c r="A93" i="2" s="1"/>
  <c r="J160" i="3"/>
  <c r="A91" i="2" s="1"/>
  <c r="J159" i="3"/>
  <c r="J158" i="3"/>
  <c r="A89" i="2"/>
  <c r="J124" i="3"/>
  <c r="A66" i="2" s="1"/>
  <c r="M120" i="3"/>
  <c r="M158" i="3"/>
  <c r="J112" i="3"/>
  <c r="N111" i="3"/>
  <c r="N100" i="3"/>
  <c r="J105" i="3"/>
  <c r="N115" i="3"/>
  <c r="O115" i="3" s="1"/>
  <c r="J115" i="3" s="1"/>
  <c r="N107" i="3"/>
  <c r="O107" i="3" s="1"/>
  <c r="J107" i="3" s="1"/>
  <c r="M154" i="3"/>
  <c r="J154" i="3" s="1"/>
  <c r="A83" i="2" s="1"/>
  <c r="N108" i="3"/>
  <c r="O108" i="3" s="1"/>
  <c r="J108" i="3" s="1"/>
  <c r="J106" i="3"/>
  <c r="J155" i="3"/>
  <c r="A85" i="2" s="1"/>
  <c r="N104" i="3"/>
  <c r="J103" i="3"/>
  <c r="J113" i="3"/>
  <c r="K90" i="3"/>
  <c r="K89" i="3"/>
  <c r="K85" i="3"/>
  <c r="L70" i="3"/>
  <c r="K70" i="3"/>
  <c r="J70" i="3" s="1"/>
  <c r="L69" i="3"/>
  <c r="K69" i="3"/>
  <c r="L68" i="3"/>
  <c r="K68" i="3"/>
  <c r="L67" i="3"/>
  <c r="K67" i="3"/>
  <c r="L66" i="3"/>
  <c r="K66" i="3"/>
  <c r="J66" i="3" s="1"/>
  <c r="B242" i="2" s="1"/>
  <c r="L65" i="3"/>
  <c r="K65" i="3"/>
  <c r="L64" i="3"/>
  <c r="K64" i="3"/>
  <c r="L63" i="3"/>
  <c r="K63" i="3"/>
  <c r="A87" i="2" l="1"/>
  <c r="J86" i="3"/>
  <c r="C295" i="2" s="1"/>
  <c r="J118" i="3"/>
  <c r="A62" i="2" s="1"/>
  <c r="J64" i="3"/>
  <c r="B236" i="2" s="1"/>
  <c r="N68" i="3"/>
  <c r="N63" i="3"/>
  <c r="J65" i="3"/>
  <c r="B238" i="2" s="1"/>
  <c r="J63" i="3"/>
  <c r="B232" i="2" s="1"/>
  <c r="J67" i="3"/>
  <c r="B244" i="2" s="1"/>
  <c r="J68" i="3"/>
  <c r="B248" i="2" s="1"/>
  <c r="J85" i="3"/>
  <c r="C292" i="2" s="1"/>
  <c r="N70" i="3"/>
  <c r="J69" i="3"/>
  <c r="B250" i="2" s="1"/>
  <c r="N69" i="3"/>
  <c r="N67" i="3"/>
  <c r="N66" i="3"/>
  <c r="N65" i="3"/>
  <c r="B254" i="2"/>
  <c r="N64" i="3"/>
  <c r="K253" i="2"/>
  <c r="K247" i="2"/>
  <c r="K241" i="2"/>
  <c r="K235" i="2"/>
  <c r="K26" i="3"/>
  <c r="K54" i="3"/>
  <c r="K48" i="3"/>
  <c r="L43" i="3"/>
  <c r="K43" i="3"/>
  <c r="O47" i="3"/>
  <c r="O46" i="3"/>
  <c r="O45" i="3"/>
  <c r="M47" i="3"/>
  <c r="M46" i="3"/>
  <c r="M45" i="3"/>
  <c r="K47" i="3"/>
  <c r="K46" i="3"/>
  <c r="K45" i="3"/>
  <c r="M42" i="3"/>
  <c r="K41" i="3"/>
  <c r="K40" i="3"/>
  <c r="O39" i="3"/>
  <c r="M39" i="3"/>
  <c r="O38" i="3"/>
  <c r="M38" i="3"/>
  <c r="O37" i="3"/>
  <c r="M37" i="3"/>
  <c r="L35" i="3"/>
  <c r="J36" i="3" s="1"/>
  <c r="K35" i="3"/>
  <c r="O33" i="3"/>
  <c r="K31" i="3"/>
  <c r="L30" i="3"/>
  <c r="K30" i="3"/>
  <c r="L29" i="3"/>
  <c r="K29" i="3"/>
  <c r="K27" i="3"/>
  <c r="L26" i="3"/>
  <c r="L17" i="3"/>
  <c r="K17" i="3"/>
  <c r="K59" i="3" s="1"/>
  <c r="K9" i="3"/>
  <c r="J9" i="3" s="1"/>
  <c r="S112" i="2" s="1"/>
  <c r="Q6" i="3"/>
  <c r="Q7" i="3"/>
  <c r="Q8" i="3"/>
  <c r="Q5" i="3"/>
  <c r="K5" i="3"/>
  <c r="K167" i="3" s="1"/>
  <c r="M4" i="3"/>
  <c r="O4" i="3"/>
  <c r="K4" i="3"/>
  <c r="O35" i="1"/>
  <c r="G22" i="1"/>
  <c r="J56" i="3" l="1"/>
  <c r="H140" i="2" s="1"/>
  <c r="J47" i="3"/>
  <c r="H147" i="2" s="1"/>
  <c r="J46" i="3"/>
  <c r="H146" i="2" s="1"/>
  <c r="J45" i="3"/>
  <c r="H145" i="2" s="1"/>
  <c r="J44" i="3"/>
  <c r="J40" i="3"/>
  <c r="H136" i="2" s="1"/>
  <c r="J43" i="3"/>
  <c r="H143" i="2" s="1"/>
  <c r="J42" i="3"/>
  <c r="H142" i="2" s="1"/>
  <c r="J41" i="3"/>
  <c r="H138" i="2" s="1"/>
  <c r="O54" i="3"/>
  <c r="O48" i="3"/>
  <c r="J37" i="3"/>
  <c r="H133" i="2" s="1"/>
  <c r="J39" i="3"/>
  <c r="H135" i="2" s="1"/>
  <c r="J27" i="3"/>
  <c r="H128" i="2" s="1"/>
  <c r="J38" i="3"/>
  <c r="H134" i="2" s="1"/>
  <c r="J35" i="3"/>
  <c r="H131" i="2" s="1"/>
  <c r="H144" i="2"/>
  <c r="J29" i="3"/>
  <c r="H116" i="2" s="1"/>
  <c r="J26" i="3"/>
  <c r="H150" i="2" s="1"/>
  <c r="J31" i="3"/>
  <c r="H118" i="2" s="1"/>
  <c r="J23" i="3"/>
  <c r="H122" i="2" s="1"/>
  <c r="K166" i="3"/>
  <c r="A104" i="2" s="1"/>
  <c r="H104" i="2"/>
  <c r="E35" i="3"/>
  <c r="E36" i="3"/>
  <c r="E37" i="3"/>
  <c r="E38" i="3"/>
  <c r="E39" i="3"/>
  <c r="E34" i="3"/>
  <c r="K58" i="3"/>
  <c r="J59" i="3" s="1"/>
  <c r="C208" i="2" s="1"/>
  <c r="E25" i="3"/>
  <c r="E26" i="3"/>
  <c r="E27" i="3"/>
  <c r="E24" i="3"/>
  <c r="E28" i="3"/>
  <c r="E29" i="3"/>
  <c r="E31" i="3"/>
  <c r="E30" i="3"/>
  <c r="J4" i="3"/>
  <c r="H114" i="2" s="1"/>
  <c r="M25" i="3"/>
  <c r="J25" i="3" s="1"/>
  <c r="H148" i="2" s="1"/>
  <c r="K83" i="3"/>
  <c r="J83" i="3" s="1"/>
  <c r="B229" i="2" s="1"/>
  <c r="J24" i="3"/>
  <c r="H124" i="2" s="1"/>
  <c r="H130" i="2"/>
  <c r="J30" i="3"/>
  <c r="J17" i="3"/>
  <c r="H126" i="2" s="1"/>
  <c r="J5" i="3"/>
  <c r="H112" i="2" s="1"/>
  <c r="H132" i="2"/>
  <c r="X10" i="3" l="1"/>
  <c r="AD10" i="3" s="1"/>
  <c r="X8" i="3"/>
  <c r="AD8" i="3" s="1"/>
  <c r="J48" i="3"/>
  <c r="H120" i="2" s="1"/>
  <c r="L144" i="3"/>
  <c r="J54" i="3"/>
  <c r="P120" i="2" s="1"/>
  <c r="L145" i="3"/>
  <c r="M145" i="3" s="1"/>
  <c r="K60" i="3"/>
  <c r="J74" i="3"/>
  <c r="H244" i="2" s="1"/>
  <c r="G227" i="2"/>
  <c r="A107" i="2"/>
  <c r="J58" i="3"/>
  <c r="C204" i="2" s="1"/>
  <c r="J79" i="3"/>
  <c r="H253" i="2" s="1"/>
  <c r="J72" i="3"/>
  <c r="H232" i="2" s="1"/>
  <c r="J76" i="3"/>
  <c r="H235" i="2" s="1"/>
  <c r="AH5" i="3" l="1"/>
  <c r="AH4" i="3"/>
  <c r="J133" i="3"/>
  <c r="A68" i="2" s="1"/>
  <c r="M144" i="3"/>
  <c r="J121" i="3" s="1"/>
  <c r="A64" i="2" s="1"/>
  <c r="J78" i="3"/>
  <c r="H247" i="2" s="1"/>
  <c r="J75" i="3"/>
  <c r="H250" i="2" s="1"/>
  <c r="N77" i="3"/>
  <c r="J77" i="3"/>
  <c r="H241" i="2" s="1"/>
  <c r="J73" i="3"/>
  <c r="H238" i="2" s="1"/>
  <c r="L77" i="3"/>
  <c r="A2" i="2" l="1"/>
  <c r="P77" i="3"/>
  <c r="Q77" i="3" s="1"/>
  <c r="R77" i="3" s="1"/>
  <c r="S77" i="3" s="1"/>
  <c r="J80" i="3" s="1"/>
  <c r="H256" i="2" l="1"/>
  <c r="AD150" i="1"/>
  <c r="J81" i="3"/>
  <c r="H259" i="2" l="1"/>
  <c r="AN150" i="1"/>
</calcChain>
</file>

<file path=xl/sharedStrings.xml><?xml version="1.0" encoding="utf-8"?>
<sst xmlns="http://schemas.openxmlformats.org/spreadsheetml/2006/main" count="804" uniqueCount="449">
  <si>
    <t>年</t>
    <rPh sb="0" eb="1">
      <t>ネン</t>
    </rPh>
    <phoneticPr fontId="1"/>
  </si>
  <si>
    <t>1．申請日（西暦）</t>
    <rPh sb="2" eb="4">
      <t>シンセイ</t>
    </rPh>
    <rPh sb="4" eb="5">
      <t>ビ</t>
    </rPh>
    <rPh sb="6" eb="8">
      <t>セイレキ</t>
    </rPh>
    <phoneticPr fontId="1"/>
  </si>
  <si>
    <t>月</t>
    <rPh sb="0" eb="1">
      <t>ガツ</t>
    </rPh>
    <phoneticPr fontId="1"/>
  </si>
  <si>
    <t>日</t>
    <rPh sb="0" eb="1">
      <t>ニチ</t>
    </rPh>
    <phoneticPr fontId="1"/>
  </si>
  <si>
    <t>セイ</t>
    <phoneticPr fontId="1"/>
  </si>
  <si>
    <t>メイ</t>
    <phoneticPr fontId="1"/>
  </si>
  <si>
    <t>姓</t>
    <rPh sb="0" eb="1">
      <t>セイ</t>
    </rPh>
    <phoneticPr fontId="1"/>
  </si>
  <si>
    <t>名</t>
    <rPh sb="0" eb="1">
      <t>メイ</t>
    </rPh>
    <phoneticPr fontId="1"/>
  </si>
  <si>
    <t>性別</t>
    <rPh sb="0" eb="2">
      <t>セイベツ</t>
    </rPh>
    <phoneticPr fontId="1"/>
  </si>
  <si>
    <t>１:男性　２：女性</t>
    <rPh sb="2" eb="4">
      <t>ダンセイ</t>
    </rPh>
    <rPh sb="7" eb="9">
      <t>ジョセイ</t>
    </rPh>
    <phoneticPr fontId="1"/>
  </si>
  <si>
    <r>
      <t>１:製品Aルート　</t>
    </r>
    <r>
      <rPr>
        <b/>
        <sz val="14"/>
        <color rgb="FF00B050"/>
        <rFont val="ＭＳ ゴシック"/>
        <family val="3"/>
        <charset val="128"/>
      </rPr>
      <t>２：製品Bルート</t>
    </r>
    <r>
      <rPr>
        <b/>
        <sz val="14"/>
        <color rgb="FFFF0000"/>
        <rFont val="ＭＳ ゴシック"/>
        <family val="3"/>
        <charset val="128"/>
      </rPr>
      <t>　</t>
    </r>
    <r>
      <rPr>
        <b/>
        <sz val="14"/>
        <color theme="7"/>
        <rFont val="ＭＳ ゴシック"/>
        <family val="3"/>
        <charset val="128"/>
      </rPr>
      <t>３：超音波Aルート　</t>
    </r>
    <r>
      <rPr>
        <b/>
        <sz val="14"/>
        <color theme="8" tint="0.39997558519241921"/>
        <rFont val="ＭＳ ゴシック"/>
        <family val="3"/>
        <charset val="128"/>
      </rPr>
      <t>４：超音波Bルート</t>
    </r>
    <rPh sb="2" eb="4">
      <t>セイヒン</t>
    </rPh>
    <rPh sb="11" eb="13">
      <t>セイヒン</t>
    </rPh>
    <rPh sb="20" eb="23">
      <t>チョウオンパ</t>
    </rPh>
    <rPh sb="30" eb="33">
      <t>チョウオンパ</t>
    </rPh>
    <phoneticPr fontId="1"/>
  </si>
  <si>
    <t>生年月日（西暦）</t>
    <rPh sb="0" eb="2">
      <t>セイネン</t>
    </rPh>
    <rPh sb="2" eb="4">
      <t>ガッピ</t>
    </rPh>
    <rPh sb="5" eb="7">
      <t>セイレキ</t>
    </rPh>
    <phoneticPr fontId="1"/>
  </si>
  <si>
    <t>国籍</t>
    <rPh sb="0" eb="2">
      <t>コクセキ</t>
    </rPh>
    <phoneticPr fontId="1"/>
  </si>
  <si>
    <t>※日本以外の方は国名を入力してください</t>
    <rPh sb="1" eb="3">
      <t>ニホン</t>
    </rPh>
    <rPh sb="3" eb="5">
      <t>イガイ</t>
    </rPh>
    <rPh sb="6" eb="7">
      <t>カタ</t>
    </rPh>
    <rPh sb="8" eb="9">
      <t>クニ</t>
    </rPh>
    <rPh sb="9" eb="10">
      <t>メイ</t>
    </rPh>
    <rPh sb="11" eb="13">
      <t>ニュウリョク</t>
    </rPh>
    <phoneticPr fontId="1"/>
  </si>
  <si>
    <r>
      <t>2025年度　建築鉄骨検査技術者　</t>
    </r>
    <r>
      <rPr>
        <b/>
        <sz val="18"/>
        <color rgb="FFFF0000"/>
        <rFont val="ＭＳ ゴシック"/>
        <family val="3"/>
        <charset val="128"/>
      </rPr>
      <t>学科試験申請書　【入力用紙】</t>
    </r>
    <rPh sb="4" eb="6">
      <t>ネンド</t>
    </rPh>
    <rPh sb="7" eb="9">
      <t>ケンチク</t>
    </rPh>
    <rPh sb="9" eb="11">
      <t>テッコツ</t>
    </rPh>
    <rPh sb="11" eb="13">
      <t>ケンサ</t>
    </rPh>
    <rPh sb="13" eb="16">
      <t>ギジュツシャ</t>
    </rPh>
    <rPh sb="17" eb="19">
      <t>ガッカ</t>
    </rPh>
    <rPh sb="19" eb="21">
      <t>シケン</t>
    </rPh>
    <rPh sb="21" eb="24">
      <t>シンセイショ</t>
    </rPh>
    <rPh sb="26" eb="28">
      <t>ニュウリョク</t>
    </rPh>
    <rPh sb="28" eb="30">
      <t>ヨウシ</t>
    </rPh>
    <phoneticPr fontId="1"/>
  </si>
  <si>
    <t>4．受験資格</t>
    <rPh sb="2" eb="4">
      <t>ジュケン</t>
    </rPh>
    <rPh sb="4" eb="6">
      <t>シカク</t>
    </rPh>
    <phoneticPr fontId="1"/>
  </si>
  <si>
    <t>3．受験希望地</t>
    <rPh sb="2" eb="4">
      <t>ジュケン</t>
    </rPh>
    <rPh sb="4" eb="6">
      <t>キボウ</t>
    </rPh>
    <rPh sb="6" eb="7">
      <t>チ</t>
    </rPh>
    <phoneticPr fontId="1"/>
  </si>
  <si>
    <t>申請受験資格</t>
    <rPh sb="0" eb="2">
      <t>シンセイ</t>
    </rPh>
    <rPh sb="2" eb="4">
      <t>ジュケン</t>
    </rPh>
    <rPh sb="4" eb="6">
      <t>シカク</t>
    </rPh>
    <phoneticPr fontId="1"/>
  </si>
  <si>
    <t>製品Aルート受験資格</t>
    <rPh sb="0" eb="2">
      <t>セイヒン</t>
    </rPh>
    <rPh sb="6" eb="8">
      <t>ジュケン</t>
    </rPh>
    <rPh sb="8" eb="10">
      <t>シカク</t>
    </rPh>
    <phoneticPr fontId="1"/>
  </si>
  <si>
    <t>製品Bルート受験資格</t>
    <rPh sb="0" eb="2">
      <t>セイヒン</t>
    </rPh>
    <rPh sb="6" eb="8">
      <t>ジュケン</t>
    </rPh>
    <rPh sb="8" eb="10">
      <t>シカク</t>
    </rPh>
    <phoneticPr fontId="1"/>
  </si>
  <si>
    <t>３：鉄骨製作管理技術者2級以上</t>
    <phoneticPr fontId="1"/>
  </si>
  <si>
    <t>２：技術士（建設部門）</t>
    <phoneticPr fontId="1"/>
  </si>
  <si>
    <t>１：一級建築士または二級建築士</t>
    <phoneticPr fontId="1"/>
  </si>
  <si>
    <t>５：溶接管理技術者（WES)2級以上</t>
    <phoneticPr fontId="1"/>
  </si>
  <si>
    <t>４：建築鉄骨超音波検査技術者</t>
    <phoneticPr fontId="1"/>
  </si>
  <si>
    <t>超音波Aルート受験資格</t>
    <rPh sb="0" eb="3">
      <t>チョウオンパ</t>
    </rPh>
    <rPh sb="7" eb="9">
      <t>ジュケン</t>
    </rPh>
    <rPh sb="9" eb="11">
      <t>シカク</t>
    </rPh>
    <phoneticPr fontId="1"/>
  </si>
  <si>
    <t>１：レベル１資格証保有</t>
    <phoneticPr fontId="1"/>
  </si>
  <si>
    <t>２：レベル２資格証保有</t>
    <phoneticPr fontId="1"/>
  </si>
  <si>
    <t>３：レベル３資格証保有</t>
    <phoneticPr fontId="1"/>
  </si>
  <si>
    <t>４：レベル１～３のいずれかの二次試験合格通知</t>
    <phoneticPr fontId="1"/>
  </si>
  <si>
    <t>超音波Bルート受験資格</t>
    <rPh sb="0" eb="3">
      <t>チョウオンパ</t>
    </rPh>
    <rPh sb="7" eb="9">
      <t>ジュケン</t>
    </rPh>
    <rPh sb="9" eb="11">
      <t>シカク</t>
    </rPh>
    <phoneticPr fontId="1"/>
  </si>
  <si>
    <t>1行目</t>
    <rPh sb="1" eb="3">
      <t>ギョウメ</t>
    </rPh>
    <phoneticPr fontId="1"/>
  </si>
  <si>
    <t>2行目</t>
    <rPh sb="1" eb="3">
      <t>ギョウメ</t>
    </rPh>
    <phoneticPr fontId="1"/>
  </si>
  <si>
    <t>最終学歴</t>
    <rPh sb="0" eb="2">
      <t>サイシュウ</t>
    </rPh>
    <rPh sb="2" eb="4">
      <t>ガクレキ</t>
    </rPh>
    <phoneticPr fontId="1"/>
  </si>
  <si>
    <t>１：大学院、大学、高専専攻科（指定学科）</t>
    <rPh sb="2" eb="5">
      <t>ダイガクイン</t>
    </rPh>
    <rPh sb="6" eb="8">
      <t>ダイガク</t>
    </rPh>
    <rPh sb="9" eb="11">
      <t>コウセン</t>
    </rPh>
    <rPh sb="11" eb="14">
      <t>センコウカ</t>
    </rPh>
    <rPh sb="15" eb="19">
      <t>シテイガッカ</t>
    </rPh>
    <phoneticPr fontId="2"/>
  </si>
  <si>
    <t>２：大学院、大学、高専専攻科（指定学科以外）</t>
    <rPh sb="13" eb="16">
      <t>ダイガクイン</t>
    </rPh>
    <rPh sb="17" eb="19">
      <t>ダイガク</t>
    </rPh>
    <phoneticPr fontId="2"/>
  </si>
  <si>
    <t>４：短大、高専（指定学科以外）</t>
    <rPh sb="2" eb="4">
      <t>タンダイ</t>
    </rPh>
    <rPh sb="5" eb="7">
      <t>コウセン</t>
    </rPh>
    <rPh sb="8" eb="12">
      <t>シテイガッカ</t>
    </rPh>
    <phoneticPr fontId="2"/>
  </si>
  <si>
    <t>５：専修学校の専門課程（指定学科）</t>
    <rPh sb="11" eb="13">
      <t>イガイ</t>
    </rPh>
    <phoneticPr fontId="2"/>
  </si>
  <si>
    <t>６：高校（指定学科）</t>
    <phoneticPr fontId="1"/>
  </si>
  <si>
    <t>７：高校（指定学科以外）</t>
    <rPh sb="7" eb="9">
      <t>コウコウ</t>
    </rPh>
    <phoneticPr fontId="2"/>
  </si>
  <si>
    <t>８：その他</t>
    <phoneticPr fontId="2"/>
  </si>
  <si>
    <t>３：短大、高専（指定学科）</t>
    <phoneticPr fontId="1"/>
  </si>
  <si>
    <t>１：大学院、大学、高専専攻科（指定学科）　２：大学院、大学、高専専攻科（指定学科以外）</t>
  </si>
  <si>
    <t>３：短大、高専（指定学科）　４：短大、高専（指定学科以外）　５：専修学校の専門課程（指定学科）</t>
  </si>
  <si>
    <t>６：高校（指定学科）　７：高校（指定学科以外）　８：その他</t>
  </si>
  <si>
    <t>　学校名</t>
    <rPh sb="1" eb="4">
      <t>ガッコウメイ</t>
    </rPh>
    <phoneticPr fontId="1"/>
  </si>
  <si>
    <t>　学部</t>
    <rPh sb="1" eb="3">
      <t>ガクブ</t>
    </rPh>
    <phoneticPr fontId="1"/>
  </si>
  <si>
    <t>　卒業年月（予定含む）</t>
    <rPh sb="1" eb="3">
      <t>ソツギョウ</t>
    </rPh>
    <rPh sb="3" eb="5">
      <t>ネンゲツ</t>
    </rPh>
    <rPh sb="6" eb="8">
      <t>ヨテイ</t>
    </rPh>
    <rPh sb="8" eb="9">
      <t>フク</t>
    </rPh>
    <phoneticPr fontId="1"/>
  </si>
  <si>
    <t>現在までの実務経験年数</t>
    <rPh sb="0" eb="2">
      <t>ゲンザイ</t>
    </rPh>
    <rPh sb="5" eb="7">
      <t>ジツム</t>
    </rPh>
    <rPh sb="7" eb="9">
      <t>ケイケン</t>
    </rPh>
    <rPh sb="9" eb="11">
      <t>ネンスウ</t>
    </rPh>
    <phoneticPr fontId="1"/>
  </si>
  <si>
    <t>カ月</t>
    <rPh sb="1" eb="2">
      <t>ゲツ</t>
    </rPh>
    <phoneticPr fontId="1"/>
  </si>
  <si>
    <t>必要実務経験年数</t>
    <rPh sb="0" eb="2">
      <t>ヒツヨウ</t>
    </rPh>
    <rPh sb="2" eb="4">
      <t>ジツム</t>
    </rPh>
    <rPh sb="4" eb="6">
      <t>ケイケン</t>
    </rPh>
    <rPh sb="6" eb="8">
      <t>ネンスウ</t>
    </rPh>
    <phoneticPr fontId="1"/>
  </si>
  <si>
    <t>Bルート選択者のみ</t>
    <rPh sb="4" eb="7">
      <t>センタクシャ</t>
    </rPh>
    <phoneticPr fontId="1"/>
  </si>
  <si>
    <t>必要実務経験年数を満足する予定年月日</t>
    <rPh sb="0" eb="2">
      <t>ヒツヨウ</t>
    </rPh>
    <rPh sb="2" eb="4">
      <t>ジツム</t>
    </rPh>
    <rPh sb="4" eb="6">
      <t>ケイケン</t>
    </rPh>
    <rPh sb="6" eb="8">
      <t>ネンスウ</t>
    </rPh>
    <rPh sb="9" eb="11">
      <t>マンゾク</t>
    </rPh>
    <rPh sb="13" eb="15">
      <t>ヨテイ</t>
    </rPh>
    <rPh sb="15" eb="18">
      <t>ネンガッピ</t>
    </rPh>
    <phoneticPr fontId="1"/>
  </si>
  <si>
    <t>月予定</t>
    <rPh sb="0" eb="1">
      <t>ガツ</t>
    </rPh>
    <rPh sb="1" eb="3">
      <t>ヨテイ</t>
    </rPh>
    <phoneticPr fontId="1"/>
  </si>
  <si>
    <t>郵便番号</t>
    <rPh sb="0" eb="4">
      <t>ユウビンバンゴウ</t>
    </rPh>
    <phoneticPr fontId="1"/>
  </si>
  <si>
    <t>－</t>
    <phoneticPr fontId="1"/>
  </si>
  <si>
    <t>住所</t>
    <rPh sb="0" eb="2">
      <t>ジュウショ</t>
    </rPh>
    <phoneticPr fontId="1"/>
  </si>
  <si>
    <t>電話番号１</t>
    <rPh sb="0" eb="2">
      <t>デンワ</t>
    </rPh>
    <rPh sb="2" eb="4">
      <t>バンゴウ</t>
    </rPh>
    <phoneticPr fontId="1"/>
  </si>
  <si>
    <t>電話番号２</t>
    <rPh sb="0" eb="2">
      <t>デンワ</t>
    </rPh>
    <rPh sb="2" eb="4">
      <t>バンゴウ</t>
    </rPh>
    <phoneticPr fontId="1"/>
  </si>
  <si>
    <t>FAX</t>
    <phoneticPr fontId="1"/>
  </si>
  <si>
    <t>勤務先名</t>
    <rPh sb="0" eb="3">
      <t>キンムサキ</t>
    </rPh>
    <rPh sb="3" eb="4">
      <t>メイ</t>
    </rPh>
    <phoneticPr fontId="1"/>
  </si>
  <si>
    <t>フリガナ</t>
    <phoneticPr fontId="1"/>
  </si>
  <si>
    <t>2．申請資格および申請ルート</t>
    <rPh sb="2" eb="4">
      <t>シンセイ</t>
    </rPh>
    <rPh sb="4" eb="6">
      <t>シカク</t>
    </rPh>
    <rPh sb="9" eb="11">
      <t>シンセイ</t>
    </rPh>
    <phoneticPr fontId="1"/>
  </si>
  <si>
    <t>必須入力項目</t>
    <rPh sb="0" eb="2">
      <t>ヒッス</t>
    </rPh>
    <rPh sb="2" eb="4">
      <t>ニュウリョク</t>
    </rPh>
    <rPh sb="4" eb="6">
      <t>コウモク</t>
    </rPh>
    <phoneticPr fontId="1"/>
  </si>
  <si>
    <t>任意入力項目</t>
    <rPh sb="0" eb="2">
      <t>ニンイ</t>
    </rPh>
    <rPh sb="2" eb="4">
      <t>ニュウリョク</t>
    </rPh>
    <rPh sb="4" eb="6">
      <t>コウモク</t>
    </rPh>
    <phoneticPr fontId="1"/>
  </si>
  <si>
    <t>Bルート入力項目</t>
    <rPh sb="4" eb="6">
      <t>ニュウリョク</t>
    </rPh>
    <rPh sb="6" eb="8">
      <t>コウモク</t>
    </rPh>
    <phoneticPr fontId="1"/>
  </si>
  <si>
    <t>1枚目（送付先）</t>
    <rPh sb="1" eb="3">
      <t>マイメ</t>
    </rPh>
    <rPh sb="4" eb="7">
      <t>ソウフサキ</t>
    </rPh>
    <phoneticPr fontId="1"/>
  </si>
  <si>
    <t>4枚目（申請書③）添付書類貼付け用紙</t>
    <rPh sb="1" eb="3">
      <t>マイメ</t>
    </rPh>
    <rPh sb="4" eb="7">
      <t>シンセイショ</t>
    </rPh>
    <rPh sb="9" eb="11">
      <t>テンプ</t>
    </rPh>
    <rPh sb="11" eb="13">
      <t>ショルイ</t>
    </rPh>
    <rPh sb="13" eb="15">
      <t>ハリツ</t>
    </rPh>
    <rPh sb="16" eb="18">
      <t>ヨウシ</t>
    </rPh>
    <phoneticPr fontId="1"/>
  </si>
  <si>
    <t>2枚目（申請書①）表紙および写真添付用紙</t>
    <rPh sb="1" eb="3">
      <t>マイメ</t>
    </rPh>
    <rPh sb="4" eb="7">
      <t>シンセイショ</t>
    </rPh>
    <rPh sb="9" eb="11">
      <t>ヒョウシ</t>
    </rPh>
    <rPh sb="14" eb="16">
      <t>シャシン</t>
    </rPh>
    <rPh sb="16" eb="18">
      <t>テンプ</t>
    </rPh>
    <rPh sb="18" eb="20">
      <t>ヨウシ</t>
    </rPh>
    <phoneticPr fontId="1"/>
  </si>
  <si>
    <t>送付先</t>
    <rPh sb="0" eb="3">
      <t>ソウフサキ</t>
    </rPh>
    <phoneticPr fontId="1"/>
  </si>
  <si>
    <t>〒103-0026</t>
    <phoneticPr fontId="1"/>
  </si>
  <si>
    <t>東京都中央区日本橋兜町21-7 HF日本橋兜町ビルディング</t>
    <rPh sb="0" eb="11">
      <t>１０３－００２６</t>
    </rPh>
    <rPh sb="18" eb="21">
      <t>ニホンバシ</t>
    </rPh>
    <rPh sb="21" eb="23">
      <t>カブトチョウ</t>
    </rPh>
    <phoneticPr fontId="1"/>
  </si>
  <si>
    <t>一般社団法人鉄骨技術者教育センター</t>
    <rPh sb="0" eb="2">
      <t>イッパン</t>
    </rPh>
    <rPh sb="2" eb="4">
      <t>シャダン</t>
    </rPh>
    <rPh sb="4" eb="6">
      <t>ホウジン</t>
    </rPh>
    <rPh sb="6" eb="8">
      <t>テッコツ</t>
    </rPh>
    <rPh sb="8" eb="11">
      <t>ギジュツシャ</t>
    </rPh>
    <rPh sb="11" eb="13">
      <t>キョウイク</t>
    </rPh>
    <phoneticPr fontId="1"/>
  </si>
  <si>
    <t>　　　　　　　　　　　　　検査学科試験受付　行</t>
    <rPh sb="13" eb="15">
      <t>ケンサ</t>
    </rPh>
    <rPh sb="15" eb="17">
      <t>ガッカ</t>
    </rPh>
    <rPh sb="17" eb="19">
      <t>シケン</t>
    </rPh>
    <rPh sb="19" eb="21">
      <t>ウケツケ</t>
    </rPh>
    <rPh sb="22" eb="23">
      <t>ユ</t>
    </rPh>
    <phoneticPr fontId="1"/>
  </si>
  <si>
    <t>送り主</t>
    <rPh sb="0" eb="1">
      <t>オク</t>
    </rPh>
    <rPh sb="2" eb="3">
      <t>ヌシ</t>
    </rPh>
    <phoneticPr fontId="1"/>
  </si>
  <si>
    <t>〒　　　－　　　</t>
    <phoneticPr fontId="1"/>
  </si>
  <si>
    <t>申請数</t>
    <rPh sb="0" eb="2">
      <t>シンセイ</t>
    </rPh>
    <rPh sb="2" eb="3">
      <t>スウ</t>
    </rPh>
    <phoneticPr fontId="1"/>
  </si>
  <si>
    <t>所属</t>
    <rPh sb="0" eb="2">
      <t>ショゾク</t>
    </rPh>
    <phoneticPr fontId="1"/>
  </si>
  <si>
    <t>役職</t>
    <rPh sb="0" eb="2">
      <t>ヤクショク</t>
    </rPh>
    <phoneticPr fontId="1"/>
  </si>
  <si>
    <t>４：係長・主任　５：その他</t>
    <rPh sb="2" eb="4">
      <t>カカリチョウ</t>
    </rPh>
    <rPh sb="5" eb="7">
      <t>シュニン</t>
    </rPh>
    <rPh sb="12" eb="13">
      <t>タ</t>
    </rPh>
    <phoneticPr fontId="1"/>
  </si>
  <si>
    <t>１：社長　２：工場長・取締役・所長・部長　３：課長・課長代理</t>
    <rPh sb="2" eb="4">
      <t>シャチョウ</t>
    </rPh>
    <rPh sb="7" eb="10">
      <t>コウジョウチョウ</t>
    </rPh>
    <rPh sb="11" eb="14">
      <t>トリシマリヤク</t>
    </rPh>
    <rPh sb="15" eb="17">
      <t>ショチョウ</t>
    </rPh>
    <rPh sb="18" eb="20">
      <t>ブチョウ</t>
    </rPh>
    <rPh sb="24" eb="26">
      <t>カチョウ</t>
    </rPh>
    <rPh sb="27" eb="29">
      <t>カチョウダイリ</t>
    </rPh>
    <phoneticPr fontId="1"/>
  </si>
  <si>
    <t>申請資格</t>
    <rPh sb="0" eb="2">
      <t>シンセイ</t>
    </rPh>
    <rPh sb="2" eb="4">
      <t>シカク</t>
    </rPh>
    <phoneticPr fontId="1"/>
  </si>
  <si>
    <t>申請日</t>
    <rPh sb="0" eb="2">
      <t>シンセイ</t>
    </rPh>
    <rPh sb="2" eb="3">
      <t>ビ</t>
    </rPh>
    <phoneticPr fontId="1"/>
  </si>
  <si>
    <t>受験資格</t>
    <rPh sb="0" eb="2">
      <t>ジュケン</t>
    </rPh>
    <rPh sb="2" eb="4">
      <t>シカク</t>
    </rPh>
    <phoneticPr fontId="1"/>
  </si>
  <si>
    <t>最終学歴（予定含む）</t>
    <rPh sb="0" eb="2">
      <t>サイシュウ</t>
    </rPh>
    <rPh sb="2" eb="4">
      <t>ガクレキ</t>
    </rPh>
    <rPh sb="5" eb="7">
      <t>ヨテイ</t>
    </rPh>
    <rPh sb="7" eb="8">
      <t>フク</t>
    </rPh>
    <phoneticPr fontId="1"/>
  </si>
  <si>
    <t>現在までの実務経験年数</t>
    <rPh sb="0" eb="2">
      <t>ゲンザイ</t>
    </rPh>
    <rPh sb="5" eb="7">
      <t>ジツム</t>
    </rPh>
    <rPh sb="7" eb="9">
      <t>ケイケン</t>
    </rPh>
    <rPh sb="9" eb="11">
      <t>ネンスウ</t>
    </rPh>
    <phoneticPr fontId="1"/>
  </si>
  <si>
    <t>（Bルート実務経験見込み）</t>
    <rPh sb="5" eb="7">
      <t>ジツム</t>
    </rPh>
    <rPh sb="7" eb="9">
      <t>ケイケン</t>
    </rPh>
    <rPh sb="9" eb="11">
      <t>ミコ</t>
    </rPh>
    <phoneticPr fontId="1"/>
  </si>
  <si>
    <t>受験希望地</t>
    <rPh sb="0" eb="2">
      <t>ジュケン</t>
    </rPh>
    <rPh sb="2" eb="4">
      <t>キボウ</t>
    </rPh>
    <rPh sb="4" eb="5">
      <t>チ</t>
    </rPh>
    <phoneticPr fontId="1"/>
  </si>
  <si>
    <t>書類送付先</t>
    <rPh sb="0" eb="2">
      <t>ショルイ</t>
    </rPh>
    <rPh sb="2" eb="5">
      <t>ソウフサキ</t>
    </rPh>
    <phoneticPr fontId="1"/>
  </si>
  <si>
    <t>申請者情報</t>
    <rPh sb="0" eb="3">
      <t>シンセイシャ</t>
    </rPh>
    <rPh sb="3" eb="5">
      <t>ジョウホウ</t>
    </rPh>
    <phoneticPr fontId="1"/>
  </si>
  <si>
    <t>入力内容処理</t>
    <rPh sb="0" eb="2">
      <t>ニュウリョク</t>
    </rPh>
    <rPh sb="2" eb="4">
      <t>ナイヨウ</t>
    </rPh>
    <rPh sb="4" eb="6">
      <t>ショリ</t>
    </rPh>
    <phoneticPr fontId="1"/>
  </si>
  <si>
    <t>年</t>
    <rPh sb="0" eb="1">
      <t>ネン</t>
    </rPh>
    <phoneticPr fontId="1"/>
  </si>
  <si>
    <t>月</t>
    <rPh sb="0" eb="1">
      <t>ツキ</t>
    </rPh>
    <phoneticPr fontId="1"/>
  </si>
  <si>
    <t>日</t>
    <rPh sb="0" eb="1">
      <t>ニチ</t>
    </rPh>
    <phoneticPr fontId="1"/>
  </si>
  <si>
    <t>超音波</t>
    <rPh sb="0" eb="3">
      <t>チョウオンパ</t>
    </rPh>
    <phoneticPr fontId="1"/>
  </si>
  <si>
    <t>製品</t>
    <rPh sb="0" eb="2">
      <t>セイヒン</t>
    </rPh>
    <phoneticPr fontId="1"/>
  </si>
  <si>
    <t>A</t>
    <phoneticPr fontId="1"/>
  </si>
  <si>
    <t>B</t>
    <phoneticPr fontId="1"/>
  </si>
  <si>
    <t>ルート</t>
    <phoneticPr fontId="1"/>
  </si>
  <si>
    <t>北海道（札幌）</t>
    <rPh sb="0" eb="3">
      <t>ホッカイドウ</t>
    </rPh>
    <rPh sb="4" eb="6">
      <t>サッポロ</t>
    </rPh>
    <phoneticPr fontId="1"/>
  </si>
  <si>
    <t>東北（仙台）</t>
    <rPh sb="0" eb="2">
      <t>トウホク</t>
    </rPh>
    <rPh sb="3" eb="5">
      <t>センダイ</t>
    </rPh>
    <phoneticPr fontId="1"/>
  </si>
  <si>
    <t>関東（東京）</t>
    <rPh sb="0" eb="2">
      <t>カントウ</t>
    </rPh>
    <rPh sb="3" eb="5">
      <t>トウキョウ</t>
    </rPh>
    <phoneticPr fontId="1"/>
  </si>
  <si>
    <t>北陸（石川）</t>
    <rPh sb="0" eb="2">
      <t>ホクリク</t>
    </rPh>
    <rPh sb="3" eb="5">
      <t>イシカワ</t>
    </rPh>
    <phoneticPr fontId="1"/>
  </si>
  <si>
    <t>中部（名古屋）</t>
    <rPh sb="0" eb="2">
      <t>チュウブ</t>
    </rPh>
    <rPh sb="3" eb="6">
      <t>ナゴヤ</t>
    </rPh>
    <phoneticPr fontId="1"/>
  </si>
  <si>
    <t>近畿（大阪）</t>
    <rPh sb="0" eb="2">
      <t>キンキ</t>
    </rPh>
    <rPh sb="3" eb="5">
      <t>オオサカ</t>
    </rPh>
    <phoneticPr fontId="1"/>
  </si>
  <si>
    <t>中国（広島）</t>
    <rPh sb="0" eb="2">
      <t>チュウゴク</t>
    </rPh>
    <rPh sb="3" eb="5">
      <t>ヒロシマ</t>
    </rPh>
    <phoneticPr fontId="1"/>
  </si>
  <si>
    <t>九州（福岡）</t>
    <rPh sb="0" eb="2">
      <t>キュウシュウ</t>
    </rPh>
    <rPh sb="3" eb="5">
      <t>フクオカ</t>
    </rPh>
    <phoneticPr fontId="1"/>
  </si>
  <si>
    <t>６：必要実務経験年数</t>
    <phoneticPr fontId="1"/>
  </si>
  <si>
    <t>勤務先</t>
    <rPh sb="0" eb="3">
      <t>キンムサキ</t>
    </rPh>
    <phoneticPr fontId="1"/>
  </si>
  <si>
    <t>１：自宅</t>
    <rPh sb="2" eb="4">
      <t>ジタク</t>
    </rPh>
    <phoneticPr fontId="1"/>
  </si>
  <si>
    <t>２：勤務先</t>
    <rPh sb="2" eb="5">
      <t>キンムサキ</t>
    </rPh>
    <phoneticPr fontId="1"/>
  </si>
  <si>
    <t>月</t>
    <rPh sb="0" eb="1">
      <t>ガツ</t>
    </rPh>
    <phoneticPr fontId="1"/>
  </si>
  <si>
    <t>２：女性</t>
    <rPh sb="2" eb="4">
      <t>ジョセイ</t>
    </rPh>
    <phoneticPr fontId="1"/>
  </si>
  <si>
    <t>１：男性</t>
    <rPh sb="2" eb="4">
      <t>ダンセイ</t>
    </rPh>
    <phoneticPr fontId="1"/>
  </si>
  <si>
    <t>自宅住所</t>
    <rPh sb="0" eb="2">
      <t>ジタク</t>
    </rPh>
    <rPh sb="2" eb="4">
      <t>ジュウショ</t>
    </rPh>
    <phoneticPr fontId="1"/>
  </si>
  <si>
    <t>-</t>
    <phoneticPr fontId="1"/>
  </si>
  <si>
    <t>１：ファブ</t>
    <phoneticPr fontId="1"/>
  </si>
  <si>
    <t>２：ゼネコン</t>
    <phoneticPr fontId="1"/>
  </si>
  <si>
    <t>３：設計会社</t>
    <rPh sb="2" eb="4">
      <t>セッケイ</t>
    </rPh>
    <rPh sb="4" eb="6">
      <t>ガイシャ</t>
    </rPh>
    <phoneticPr fontId="1"/>
  </si>
  <si>
    <t>４：検査会社</t>
    <rPh sb="2" eb="4">
      <t>ケンサ</t>
    </rPh>
    <rPh sb="4" eb="6">
      <t>ガイシャ</t>
    </rPh>
    <phoneticPr fontId="1"/>
  </si>
  <si>
    <t>５：官公庁</t>
    <rPh sb="2" eb="5">
      <t>カンコウチョウ</t>
    </rPh>
    <phoneticPr fontId="1"/>
  </si>
  <si>
    <t>１：ファブ　２：ゼネコン　３：設計事務所　４：検査会社　５：官公庁　６：その他</t>
    <rPh sb="15" eb="17">
      <t>セッケイ</t>
    </rPh>
    <rPh sb="17" eb="19">
      <t>ジム</t>
    </rPh>
    <rPh sb="19" eb="20">
      <t>ショ</t>
    </rPh>
    <rPh sb="23" eb="25">
      <t>ケンサ</t>
    </rPh>
    <rPh sb="25" eb="27">
      <t>ガイシャ</t>
    </rPh>
    <rPh sb="30" eb="33">
      <t>カンコウチョウ</t>
    </rPh>
    <rPh sb="38" eb="39">
      <t>タ</t>
    </rPh>
    <phoneticPr fontId="1"/>
  </si>
  <si>
    <t>６：その他</t>
    <rPh sb="4" eb="5">
      <t>タ</t>
    </rPh>
    <phoneticPr fontId="1"/>
  </si>
  <si>
    <t>１：社長</t>
    <rPh sb="2" eb="4">
      <t>シャチョウ</t>
    </rPh>
    <phoneticPr fontId="1"/>
  </si>
  <si>
    <t>２：工場長・取締役・所長・部長</t>
    <rPh sb="2" eb="5">
      <t>コウジョウチョウ</t>
    </rPh>
    <rPh sb="6" eb="9">
      <t>トリシマリヤク</t>
    </rPh>
    <rPh sb="10" eb="12">
      <t>ショチョウ</t>
    </rPh>
    <rPh sb="13" eb="15">
      <t>ブチョウ</t>
    </rPh>
    <phoneticPr fontId="1"/>
  </si>
  <si>
    <t>３：課長・課長代理</t>
    <rPh sb="2" eb="4">
      <t>カチョウ</t>
    </rPh>
    <rPh sb="5" eb="7">
      <t>カチョウ</t>
    </rPh>
    <rPh sb="7" eb="9">
      <t>ダイリ</t>
    </rPh>
    <phoneticPr fontId="1"/>
  </si>
  <si>
    <t>４：係長・主任</t>
    <rPh sb="2" eb="4">
      <t>カカリチョウ</t>
    </rPh>
    <rPh sb="5" eb="7">
      <t>シュニン</t>
    </rPh>
    <phoneticPr fontId="1"/>
  </si>
  <si>
    <t>５：その他</t>
    <rPh sb="4" eb="5">
      <t>タ</t>
    </rPh>
    <phoneticPr fontId="1"/>
  </si>
  <si>
    <t>3枚目（申請書②）入力内容確認用紙</t>
    <rPh sb="1" eb="3">
      <t>マイメ</t>
    </rPh>
    <rPh sb="4" eb="7">
      <t>シンセイショ</t>
    </rPh>
    <rPh sb="9" eb="11">
      <t>ニュウリョク</t>
    </rPh>
    <rPh sb="11" eb="13">
      <t>ナイヨウ</t>
    </rPh>
    <rPh sb="13" eb="15">
      <t>カクニン</t>
    </rPh>
    <rPh sb="15" eb="17">
      <t>ヨウシ</t>
    </rPh>
    <phoneticPr fontId="1"/>
  </si>
  <si>
    <t>5枚目（申請書④）実務経験証明書記入用紙</t>
    <rPh sb="1" eb="3">
      <t>マイメ</t>
    </rPh>
    <rPh sb="4" eb="7">
      <t>シンセイショ</t>
    </rPh>
    <rPh sb="9" eb="11">
      <t>ジツム</t>
    </rPh>
    <rPh sb="11" eb="13">
      <t>ケイケン</t>
    </rPh>
    <rPh sb="13" eb="16">
      <t>ショウメイショ</t>
    </rPh>
    <rPh sb="16" eb="18">
      <t>キニュウ</t>
    </rPh>
    <rPh sb="18" eb="20">
      <t>ヨウシ</t>
    </rPh>
    <phoneticPr fontId="1"/>
  </si>
  <si>
    <t>※製品検査技術者を実務経験で受験する場合は最終学歴に応じて</t>
    <rPh sb="1" eb="3">
      <t>セイヒン</t>
    </rPh>
    <rPh sb="3" eb="5">
      <t>ケンサ</t>
    </rPh>
    <rPh sb="5" eb="7">
      <t>ギジュツ</t>
    </rPh>
    <rPh sb="7" eb="8">
      <t>シャ</t>
    </rPh>
    <rPh sb="9" eb="11">
      <t>ジツム</t>
    </rPh>
    <rPh sb="11" eb="13">
      <t>ケイケン</t>
    </rPh>
    <rPh sb="14" eb="16">
      <t>ジュケン</t>
    </rPh>
    <rPh sb="18" eb="20">
      <t>バアイ</t>
    </rPh>
    <rPh sb="21" eb="23">
      <t>サイシュウ</t>
    </rPh>
    <rPh sb="23" eb="25">
      <t>ガクレキ</t>
    </rPh>
    <rPh sb="26" eb="27">
      <t>オウ</t>
    </rPh>
    <phoneticPr fontId="1"/>
  </si>
  <si>
    <t>＜誓約＞　受験申請書の記載事項に事実と相違がないことを誓います。</t>
    <phoneticPr fontId="1"/>
  </si>
  <si>
    <t>　　　　　　　　　　　　　　　　　（本人自筆）</t>
    <rPh sb="18" eb="20">
      <t>ホンニン</t>
    </rPh>
    <rPh sb="20" eb="22">
      <t>ジヒツ</t>
    </rPh>
    <phoneticPr fontId="1"/>
  </si>
  <si>
    <t>6枚目（申請書⑤）卒業証明書添付用紙</t>
    <rPh sb="1" eb="3">
      <t>マイメ</t>
    </rPh>
    <rPh sb="4" eb="7">
      <t>シンセイショ</t>
    </rPh>
    <rPh sb="9" eb="11">
      <t>ソツギョウ</t>
    </rPh>
    <rPh sb="11" eb="14">
      <t>ショウメイショ</t>
    </rPh>
    <rPh sb="14" eb="16">
      <t>テンプ</t>
    </rPh>
    <rPh sb="16" eb="18">
      <t>ヨウシ</t>
    </rPh>
    <phoneticPr fontId="1"/>
  </si>
  <si>
    <t>【資格証明書　貼付け欄】</t>
    <rPh sb="1" eb="3">
      <t>シカク</t>
    </rPh>
    <rPh sb="3" eb="6">
      <t>ショウメイショ</t>
    </rPh>
    <rPh sb="7" eb="9">
      <t>ハリツ</t>
    </rPh>
    <rPh sb="10" eb="11">
      <t>ラン</t>
    </rPh>
    <phoneticPr fontId="1"/>
  </si>
  <si>
    <t>全面のり付</t>
    <rPh sb="0" eb="2">
      <t>ゼンメン</t>
    </rPh>
    <rPh sb="4" eb="5">
      <t>フ</t>
    </rPh>
    <phoneticPr fontId="1"/>
  </si>
  <si>
    <t>振込用紙（受領証）のコピー</t>
    <rPh sb="0" eb="2">
      <t>フリコミ</t>
    </rPh>
    <rPh sb="2" eb="4">
      <t>ヨウシ</t>
    </rPh>
    <rPh sb="5" eb="7">
      <t>ジュリョウ</t>
    </rPh>
    <rPh sb="7" eb="8">
      <t>ショウ</t>
    </rPh>
    <phoneticPr fontId="1"/>
  </si>
  <si>
    <t>【振込用紙（受領証）コピー　貼付け欄】</t>
    <rPh sb="1" eb="3">
      <t>フリコミ</t>
    </rPh>
    <rPh sb="3" eb="5">
      <t>ヨウシ</t>
    </rPh>
    <rPh sb="6" eb="8">
      <t>ジュリョウ</t>
    </rPh>
    <rPh sb="8" eb="9">
      <t>ショウ</t>
    </rPh>
    <rPh sb="14" eb="16">
      <t>ハリツ</t>
    </rPh>
    <rPh sb="17" eb="18">
      <t>ラン</t>
    </rPh>
    <phoneticPr fontId="1"/>
  </si>
  <si>
    <t>貼付欄</t>
    <rPh sb="0" eb="2">
      <t>ハリツ</t>
    </rPh>
    <rPh sb="2" eb="3">
      <t>ラン</t>
    </rPh>
    <phoneticPr fontId="1"/>
  </si>
  <si>
    <t>ネットバンキング等、郵便局備え付けの振込用紙以外をご利用の方は表示または印字された用紙のコピーを添付してください</t>
    <rPh sb="8" eb="9">
      <t>トウ</t>
    </rPh>
    <rPh sb="10" eb="13">
      <t>ユウビンキョク</t>
    </rPh>
    <rPh sb="13" eb="14">
      <t>ソナ</t>
    </rPh>
    <rPh sb="15" eb="16">
      <t>ツ</t>
    </rPh>
    <rPh sb="18" eb="20">
      <t>フリコミ</t>
    </rPh>
    <rPh sb="20" eb="22">
      <t>ヨウシ</t>
    </rPh>
    <rPh sb="22" eb="24">
      <t>イガイ</t>
    </rPh>
    <rPh sb="26" eb="28">
      <t>リヨウ</t>
    </rPh>
    <rPh sb="29" eb="30">
      <t>カタ</t>
    </rPh>
    <rPh sb="31" eb="33">
      <t>ヒョウジ</t>
    </rPh>
    <rPh sb="36" eb="38">
      <t>インジ</t>
    </rPh>
    <rPh sb="41" eb="43">
      <t>ヨウシ</t>
    </rPh>
    <rPh sb="48" eb="50">
      <t>テンプ</t>
    </rPh>
    <phoneticPr fontId="1"/>
  </si>
  <si>
    <t>一級建築士または二級建築士</t>
  </si>
  <si>
    <t>技術士（建設部門）</t>
  </si>
  <si>
    <t>鉄骨製作管理技術者2級以上</t>
  </si>
  <si>
    <t>建築鉄骨超音波検査技術者</t>
  </si>
  <si>
    <t>溶接管理技術者（WES)2級以上</t>
  </si>
  <si>
    <t>必要実務経験年数</t>
  </si>
  <si>
    <t>レベル１資格証保有</t>
  </si>
  <si>
    <t>レベル２資格証保有</t>
  </si>
  <si>
    <t>レベル３資格証保有</t>
  </si>
  <si>
    <t>レベル１～３のいずれかの二次試験合格通知</t>
  </si>
  <si>
    <t>【一級建築士または二級建築士】</t>
  </si>
  <si>
    <t>【技術士（建設部門）】</t>
  </si>
  <si>
    <t>【鉄骨製作管理技術者2級以上】</t>
  </si>
  <si>
    <t>【建築鉄骨超音波検査技術者】</t>
  </si>
  <si>
    <t>【溶接管理技術者（WES)2級以上】</t>
  </si>
  <si>
    <t>【レベル１資格証保有】</t>
  </si>
  <si>
    <t>【レベル２資格証保有】</t>
  </si>
  <si>
    <t>【レベル３資格証保有】</t>
  </si>
  <si>
    <t>【レベル１～３のいずれかの二次試験合格通知】</t>
  </si>
  <si>
    <t>ps</t>
    <phoneticPr fontId="1"/>
  </si>
  <si>
    <t>us</t>
    <phoneticPr fontId="1"/>
  </si>
  <si>
    <t>資格証明書のコピーを添付してください</t>
    <rPh sb="0" eb="2">
      <t>シカク</t>
    </rPh>
    <rPh sb="2" eb="5">
      <t>ショウメイショ</t>
    </rPh>
    <rPh sb="10" eb="12">
      <t>テンプ</t>
    </rPh>
    <phoneticPr fontId="18"/>
  </si>
  <si>
    <t>【必要実務経験】で受験される方は</t>
  </si>
  <si>
    <t>資格証明書の添付は不要です</t>
  </si>
  <si>
    <t>【Bルート】で受験される方は</t>
    <rPh sb="7" eb="9">
      <t>ジュケン</t>
    </rPh>
    <rPh sb="12" eb="13">
      <t>カタ</t>
    </rPh>
    <phoneticPr fontId="1"/>
  </si>
  <si>
    <t>資格証明書の添付は不要です</t>
    <rPh sb="0" eb="2">
      <t>シカク</t>
    </rPh>
    <rPh sb="2" eb="5">
      <t>ショウメイショ</t>
    </rPh>
    <rPh sb="6" eb="8">
      <t>テンプ</t>
    </rPh>
    <rPh sb="9" eb="11">
      <t>フヨウ</t>
    </rPh>
    <phoneticPr fontId="1"/>
  </si>
  <si>
    <t>psb</t>
    <phoneticPr fontId="1"/>
  </si>
  <si>
    <t>のコピーを添付してください</t>
    <rPh sb="5" eb="7">
      <t>テンプ</t>
    </rPh>
    <phoneticPr fontId="18"/>
  </si>
  <si>
    <t>全面のり付</t>
    <phoneticPr fontId="1"/>
  </si>
  <si>
    <t>実　務　経　験　証　明　書</t>
    <rPh sb="0" eb="1">
      <t>ジツ</t>
    </rPh>
    <rPh sb="2" eb="3">
      <t>ツトム</t>
    </rPh>
    <rPh sb="4" eb="5">
      <t>ヘ</t>
    </rPh>
    <rPh sb="6" eb="7">
      <t>ゲン</t>
    </rPh>
    <rPh sb="8" eb="9">
      <t>アカシ</t>
    </rPh>
    <rPh sb="10" eb="11">
      <t>アキラ</t>
    </rPh>
    <rPh sb="12" eb="13">
      <t>ショ</t>
    </rPh>
    <phoneticPr fontId="1"/>
  </si>
  <si>
    <t>一般社団法人鉄骨技術者教育センター　御中</t>
    <rPh sb="0" eb="2">
      <t>イッパン</t>
    </rPh>
    <rPh sb="2" eb="4">
      <t>シャダン</t>
    </rPh>
    <rPh sb="4" eb="6">
      <t>ホウジン</t>
    </rPh>
    <rPh sb="6" eb="8">
      <t>テッコツ</t>
    </rPh>
    <rPh sb="8" eb="11">
      <t>ギジュツシャ</t>
    </rPh>
    <rPh sb="11" eb="13">
      <t>キョウイク</t>
    </rPh>
    <rPh sb="18" eb="20">
      <t>オンチュウ</t>
    </rPh>
    <phoneticPr fontId="1"/>
  </si>
  <si>
    <t>受験者氏名</t>
    <rPh sb="0" eb="3">
      <t>ジュケンシャ</t>
    </rPh>
    <rPh sb="3" eb="5">
      <t>シメイ</t>
    </rPh>
    <phoneticPr fontId="1"/>
  </si>
  <si>
    <t>年</t>
    <rPh sb="0" eb="1">
      <t>ネン</t>
    </rPh>
    <phoneticPr fontId="1"/>
  </si>
  <si>
    <t>～</t>
    <phoneticPr fontId="1"/>
  </si>
  <si>
    <t>カ月</t>
    <rPh sb="1" eb="2">
      <t>ゲツ</t>
    </rPh>
    <phoneticPr fontId="1"/>
  </si>
  <si>
    <t>(西暦)　　　　　年　　　月　　　日　　氏名　　　　　　　　　　　　　　　</t>
    <rPh sb="1" eb="3">
      <t>セイレキ</t>
    </rPh>
    <rPh sb="9" eb="10">
      <t>ネン</t>
    </rPh>
    <rPh sb="13" eb="14">
      <t>ガツ</t>
    </rPh>
    <rPh sb="17" eb="18">
      <t>ニチ</t>
    </rPh>
    <rPh sb="20" eb="22">
      <t>シメイ</t>
    </rPh>
    <phoneticPr fontId="1"/>
  </si>
  <si>
    <t>実務経験年数
合　計</t>
    <rPh sb="0" eb="2">
      <t>ジツム</t>
    </rPh>
    <rPh sb="2" eb="4">
      <t>ケイケン</t>
    </rPh>
    <rPh sb="4" eb="6">
      <t>ネンスウ</t>
    </rPh>
    <rPh sb="8" eb="9">
      <t>ゴウ</t>
    </rPh>
    <rPh sb="10" eb="11">
      <t>ケイ</t>
    </rPh>
    <phoneticPr fontId="1"/>
  </si>
  <si>
    <t>～</t>
    <phoneticPr fontId="1"/>
  </si>
  <si>
    <t>担当実務</t>
    <rPh sb="0" eb="2">
      <t>タントウ</t>
    </rPh>
    <rPh sb="2" eb="4">
      <t>ジツム</t>
    </rPh>
    <phoneticPr fontId="1"/>
  </si>
  <si>
    <t>実務経験③</t>
    <rPh sb="0" eb="2">
      <t>ジツム</t>
    </rPh>
    <rPh sb="2" eb="4">
      <t>ケイケン</t>
    </rPh>
    <phoneticPr fontId="1"/>
  </si>
  <si>
    <t>実務経験④</t>
    <rPh sb="0" eb="2">
      <t>ジツム</t>
    </rPh>
    <rPh sb="2" eb="4">
      <t>ケイケン</t>
    </rPh>
    <phoneticPr fontId="1"/>
  </si>
  <si>
    <t>実務経験②</t>
    <rPh sb="0" eb="2">
      <t>ジツム</t>
    </rPh>
    <rPh sb="2" eb="4">
      <t>ケイケン</t>
    </rPh>
    <phoneticPr fontId="1"/>
  </si>
  <si>
    <t>実務経験①</t>
    <rPh sb="0" eb="2">
      <t>ジツム</t>
    </rPh>
    <rPh sb="2" eb="4">
      <t>ケイケン</t>
    </rPh>
    <phoneticPr fontId="1"/>
  </si>
  <si>
    <t>カ月</t>
    <rPh sb="1" eb="2">
      <t>ガツ</t>
    </rPh>
    <phoneticPr fontId="1"/>
  </si>
  <si>
    <t>合計</t>
    <rPh sb="0" eb="2">
      <t>ゴウケイ</t>
    </rPh>
    <phoneticPr fontId="1"/>
  </si>
  <si>
    <t>①鋼構造を製作または検査する企業等における建築鉄骨の設計、工程管理、品質管理、検査、施工管理</t>
  </si>
  <si>
    <t>②建設会社、設計事務所等での鉄骨建築物の設計、検査、工事監理、施工管理</t>
  </si>
  <si>
    <t>③官公庁における建築行政、営繕</t>
  </si>
  <si>
    <t>④大学、研究所等における建築に関する研究、教育等</t>
  </si>
  <si>
    <t>注）実務とは以下のものをいう。</t>
    <rPh sb="0" eb="1">
      <t>チュウ</t>
    </rPh>
    <rPh sb="2" eb="4">
      <t>ジツム</t>
    </rPh>
    <rPh sb="6" eb="8">
      <t>イカ</t>
    </rPh>
    <phoneticPr fontId="2"/>
  </si>
  <si>
    <t>　入力は以上となりますので、印刷用シートを印刷して必要書類を添付の上送付をお願いいたします。</t>
    <rPh sb="1" eb="3">
      <t>ニュウリョク</t>
    </rPh>
    <rPh sb="4" eb="6">
      <t>イジョウ</t>
    </rPh>
    <rPh sb="14" eb="17">
      <t>インサツヨウ</t>
    </rPh>
    <rPh sb="21" eb="23">
      <t>インサツ</t>
    </rPh>
    <rPh sb="25" eb="27">
      <t>ヒツヨウ</t>
    </rPh>
    <rPh sb="27" eb="29">
      <t>ショルイ</t>
    </rPh>
    <rPh sb="30" eb="32">
      <t>テンプ</t>
    </rPh>
    <rPh sb="33" eb="34">
      <t>ウエ</t>
    </rPh>
    <rPh sb="34" eb="36">
      <t>ソウフ</t>
    </rPh>
    <rPh sb="38" eb="39">
      <t>ネガ</t>
    </rPh>
    <phoneticPr fontId="1"/>
  </si>
  <si>
    <t>上記の記載事項に相違ないことを証明します。</t>
    <rPh sb="0" eb="2">
      <t>ジョウキ</t>
    </rPh>
    <rPh sb="3" eb="5">
      <t>キサイ</t>
    </rPh>
    <rPh sb="5" eb="7">
      <t>ジコウ</t>
    </rPh>
    <rPh sb="8" eb="10">
      <t>ソウイ</t>
    </rPh>
    <rPh sb="15" eb="17">
      <t>ショウメイ</t>
    </rPh>
    <phoneticPr fontId="1"/>
  </si>
  <si>
    <t>（西暦）　　　　年　　　月　　　日</t>
    <rPh sb="1" eb="3">
      <t>セイレキ</t>
    </rPh>
    <rPh sb="8" eb="9">
      <t>ネン</t>
    </rPh>
    <rPh sb="12" eb="13">
      <t>ガツ</t>
    </rPh>
    <rPh sb="16" eb="17">
      <t>ニチ</t>
    </rPh>
    <phoneticPr fontId="1"/>
  </si>
  <si>
    <t>会社名</t>
    <rPh sb="0" eb="3">
      <t>カイシャメイ</t>
    </rPh>
    <phoneticPr fontId="1"/>
  </si>
  <si>
    <t>所在地</t>
    <rPh sb="0" eb="3">
      <t>ショザイチ</t>
    </rPh>
    <phoneticPr fontId="1"/>
  </si>
  <si>
    <t>役　職</t>
    <rPh sb="0" eb="1">
      <t>ヤク</t>
    </rPh>
    <rPh sb="2" eb="3">
      <t>ショク</t>
    </rPh>
    <phoneticPr fontId="1"/>
  </si>
  <si>
    <t>氏　名　　　　　　　　　　　　　　　　　　　　　　　　　　　　　　　　　㊞</t>
    <rPh sb="0" eb="1">
      <t>シ</t>
    </rPh>
    <rPh sb="2" eb="3">
      <t>メイ</t>
    </rPh>
    <phoneticPr fontId="1"/>
  </si>
  <si>
    <t>【卒業証明書　貼付け欄】</t>
    <rPh sb="1" eb="3">
      <t>ソツギョウ</t>
    </rPh>
    <rPh sb="3" eb="6">
      <t>ショウメイショ</t>
    </rPh>
    <rPh sb="7" eb="9">
      <t>ハリツ</t>
    </rPh>
    <rPh sb="10" eb="11">
      <t>ラン</t>
    </rPh>
    <phoneticPr fontId="1"/>
  </si>
  <si>
    <t>・A４サイズ以外の場合は、枠内に収まるように縮小して添付してください。</t>
    <rPh sb="6" eb="8">
      <t>イガイ</t>
    </rPh>
    <rPh sb="9" eb="11">
      <t>バアイ</t>
    </rPh>
    <rPh sb="13" eb="15">
      <t>ワクナイ</t>
    </rPh>
    <rPh sb="16" eb="17">
      <t>オサ</t>
    </rPh>
    <rPh sb="22" eb="24">
      <t>シュクショウ</t>
    </rPh>
    <rPh sb="26" eb="28">
      <t>テンプ</t>
    </rPh>
    <phoneticPr fontId="1"/>
  </si>
  <si>
    <t>・A４サイズの場合は、本用紙に貼付けせずにそのまま添付してください。</t>
    <rPh sb="7" eb="9">
      <t>バアイ</t>
    </rPh>
    <rPh sb="11" eb="12">
      <t>ホン</t>
    </rPh>
    <rPh sb="12" eb="14">
      <t>ヨウシ</t>
    </rPh>
    <rPh sb="15" eb="16">
      <t>ハ</t>
    </rPh>
    <rPh sb="16" eb="17">
      <t>ツ</t>
    </rPh>
    <rPh sb="25" eb="27">
      <t>テンプ</t>
    </rPh>
    <phoneticPr fontId="1"/>
  </si>
  <si>
    <t>年</t>
    <rPh sb="0" eb="1">
      <t>ネン</t>
    </rPh>
    <phoneticPr fontId="1"/>
  </si>
  <si>
    <t>カ月</t>
    <rPh sb="1" eb="2">
      <t>ゲツ</t>
    </rPh>
    <phoneticPr fontId="1"/>
  </si>
  <si>
    <t>製品　Aルート</t>
  </si>
  <si>
    <t>製品　Bルート</t>
  </si>
  <si>
    <t>超音波　Aルート</t>
  </si>
  <si>
    <t>超音波　Bルート</t>
  </si>
  <si>
    <t>卒業証明不要</t>
    <rPh sb="0" eb="2">
      <t>ソツギョウ</t>
    </rPh>
    <rPh sb="2" eb="4">
      <t>ショウメイ</t>
    </rPh>
    <rPh sb="4" eb="6">
      <t>フヨウ</t>
    </rPh>
    <phoneticPr fontId="1"/>
  </si>
  <si>
    <t>場合により不要</t>
    <rPh sb="0" eb="2">
      <t>バアイ</t>
    </rPh>
    <rPh sb="5" eb="7">
      <t>フヨウ</t>
    </rPh>
    <phoneticPr fontId="1"/>
  </si>
  <si>
    <t>登録申請時に確認のため不要</t>
    <rPh sb="0" eb="2">
      <t>トウロク</t>
    </rPh>
    <rPh sb="2" eb="5">
      <t>シンセイジ</t>
    </rPh>
    <rPh sb="6" eb="8">
      <t>カクニン</t>
    </rPh>
    <rPh sb="11" eb="13">
      <t>フヨウ</t>
    </rPh>
    <phoneticPr fontId="1"/>
  </si>
  <si>
    <t>実務経験</t>
    <rPh sb="0" eb="2">
      <t>ジツム</t>
    </rPh>
    <rPh sb="2" eb="4">
      <t>ケイケン</t>
    </rPh>
    <phoneticPr fontId="1"/>
  </si>
  <si>
    <t>6以不要</t>
    <rPh sb="1" eb="2">
      <t>イ</t>
    </rPh>
    <rPh sb="2" eb="4">
      <t>フヨウ</t>
    </rPh>
    <phoneticPr fontId="1"/>
  </si>
  <si>
    <t>学歴</t>
    <rPh sb="0" eb="2">
      <t>ガクレキ</t>
    </rPh>
    <phoneticPr fontId="1"/>
  </si>
  <si>
    <t>8以外必要</t>
    <rPh sb="1" eb="3">
      <t>イガイ</t>
    </rPh>
    <rPh sb="3" eb="5">
      <t>ヒツヨウ</t>
    </rPh>
    <phoneticPr fontId="1"/>
  </si>
  <si>
    <t>※住所は都道府県から入力してください</t>
    <rPh sb="1" eb="3">
      <t>ジュウショ</t>
    </rPh>
    <rPh sb="4" eb="8">
      <t>トドウフケン</t>
    </rPh>
    <rPh sb="10" eb="12">
      <t>ニュウリョク</t>
    </rPh>
    <phoneticPr fontId="1"/>
  </si>
  <si>
    <t>OCRシート設定↓</t>
    <rPh sb="6" eb="8">
      <t>セッテイ</t>
    </rPh>
    <phoneticPr fontId="1"/>
  </si>
  <si>
    <t>年</t>
    <rPh sb="0" eb="1">
      <t>ネン</t>
    </rPh>
    <phoneticPr fontId="1"/>
  </si>
  <si>
    <t>申請日</t>
    <rPh sb="0" eb="2">
      <t>シンセイ</t>
    </rPh>
    <rPh sb="2" eb="3">
      <t>ビ</t>
    </rPh>
    <phoneticPr fontId="1"/>
  </si>
  <si>
    <t>月</t>
    <rPh sb="0" eb="1">
      <t>ツキ</t>
    </rPh>
    <phoneticPr fontId="1"/>
  </si>
  <si>
    <t>日</t>
    <rPh sb="0" eb="1">
      <t>ニチ</t>
    </rPh>
    <phoneticPr fontId="1"/>
  </si>
  <si>
    <t>申請内容</t>
    <rPh sb="0" eb="2">
      <t>シンセイ</t>
    </rPh>
    <rPh sb="2" eb="4">
      <t>ナイヨウ</t>
    </rPh>
    <phoneticPr fontId="1"/>
  </si>
  <si>
    <t>受験希望地</t>
    <rPh sb="0" eb="2">
      <t>ジュケン</t>
    </rPh>
    <rPh sb="2" eb="4">
      <t>キボウ</t>
    </rPh>
    <rPh sb="4" eb="5">
      <t>チ</t>
    </rPh>
    <phoneticPr fontId="1"/>
  </si>
  <si>
    <t>受験資格</t>
    <rPh sb="0" eb="2">
      <t>ジュケン</t>
    </rPh>
    <rPh sb="2" eb="4">
      <t>シカク</t>
    </rPh>
    <phoneticPr fontId="1"/>
  </si>
  <si>
    <t>最終学歴</t>
    <rPh sb="0" eb="2">
      <t>サイシュウ</t>
    </rPh>
    <rPh sb="2" eb="4">
      <t>ガクレキ</t>
    </rPh>
    <phoneticPr fontId="1"/>
  </si>
  <si>
    <t>卒業年</t>
    <rPh sb="0" eb="2">
      <t>ソツギョウ</t>
    </rPh>
    <rPh sb="2" eb="3">
      <t>ネン</t>
    </rPh>
    <phoneticPr fontId="1"/>
  </si>
  <si>
    <t>現在までの実務経験</t>
    <rPh sb="0" eb="2">
      <t>ゲンザイ</t>
    </rPh>
    <rPh sb="5" eb="7">
      <t>ジツム</t>
    </rPh>
    <rPh sb="7" eb="9">
      <t>ケイケン</t>
    </rPh>
    <phoneticPr fontId="1"/>
  </si>
  <si>
    <t>送付先</t>
    <rPh sb="0" eb="3">
      <t>ソウフサキ</t>
    </rPh>
    <phoneticPr fontId="1"/>
  </si>
  <si>
    <t>性別</t>
    <rPh sb="0" eb="2">
      <t>セイベツ</t>
    </rPh>
    <phoneticPr fontId="1"/>
  </si>
  <si>
    <t>生年月日</t>
    <rPh sb="0" eb="2">
      <t>セイネン</t>
    </rPh>
    <rPh sb="2" eb="4">
      <t>ガッピ</t>
    </rPh>
    <phoneticPr fontId="1"/>
  </si>
  <si>
    <t>自宅〒</t>
    <rPh sb="0" eb="2">
      <t>ジタク</t>
    </rPh>
    <phoneticPr fontId="1"/>
  </si>
  <si>
    <t>自宅TEL１</t>
    <rPh sb="0" eb="2">
      <t>ジタク</t>
    </rPh>
    <phoneticPr fontId="1"/>
  </si>
  <si>
    <t>自宅TEL２</t>
    <rPh sb="0" eb="2">
      <t>ジタク</t>
    </rPh>
    <phoneticPr fontId="1"/>
  </si>
  <si>
    <t>FAX</t>
    <phoneticPr fontId="1"/>
  </si>
  <si>
    <t>OCR1 固定情報</t>
    <rPh sb="5" eb="7">
      <t>コテイ</t>
    </rPh>
    <rPh sb="7" eb="9">
      <t>ジョウホウ</t>
    </rPh>
    <phoneticPr fontId="1"/>
  </si>
  <si>
    <t>OCR3 変動情報1</t>
    <rPh sb="5" eb="7">
      <t>ヘンドウ</t>
    </rPh>
    <rPh sb="7" eb="9">
      <t>ジョウホウ</t>
    </rPh>
    <phoneticPr fontId="1"/>
  </si>
  <si>
    <t>OCR2　変動情報文字数設定1or2</t>
    <rPh sb="5" eb="7">
      <t>ヘンドウ</t>
    </rPh>
    <rPh sb="7" eb="9">
      <t>ジョウホウ</t>
    </rPh>
    <rPh sb="9" eb="12">
      <t>モジスウ</t>
    </rPh>
    <rPh sb="12" eb="14">
      <t>セッテイ</t>
    </rPh>
    <phoneticPr fontId="1"/>
  </si>
  <si>
    <t>OCR4 変動情報2</t>
    <rPh sb="5" eb="7">
      <t>ヘンドウ</t>
    </rPh>
    <rPh sb="7" eb="9">
      <t>ジョウホウ</t>
    </rPh>
    <phoneticPr fontId="1"/>
  </si>
  <si>
    <t>勤務先〒</t>
    <rPh sb="0" eb="3">
      <t>キンムサキ</t>
    </rPh>
    <phoneticPr fontId="1"/>
  </si>
  <si>
    <t>勤務先TEL1</t>
    <rPh sb="0" eb="3">
      <t>キンムサキ</t>
    </rPh>
    <phoneticPr fontId="1"/>
  </si>
  <si>
    <t>勤務先TEL2</t>
    <rPh sb="0" eb="3">
      <t>キンムサキ</t>
    </rPh>
    <phoneticPr fontId="1"/>
  </si>
  <si>
    <t>勤務先FAX</t>
    <rPh sb="0" eb="3">
      <t>キンムサキ</t>
    </rPh>
    <phoneticPr fontId="1"/>
  </si>
  <si>
    <t>所属</t>
    <rPh sb="0" eb="2">
      <t>ショゾク</t>
    </rPh>
    <phoneticPr fontId="1"/>
  </si>
  <si>
    <t>役職</t>
    <rPh sb="0" eb="2">
      <t>ヤクショク</t>
    </rPh>
    <phoneticPr fontId="1"/>
  </si>
  <si>
    <t>OCR5 名前</t>
    <rPh sb="5" eb="7">
      <t>ナマエ</t>
    </rPh>
    <phoneticPr fontId="1"/>
  </si>
  <si>
    <t>セイ</t>
    <phoneticPr fontId="1"/>
  </si>
  <si>
    <t>メイ</t>
    <phoneticPr fontId="1"/>
  </si>
  <si>
    <t>姓</t>
    <rPh sb="0" eb="1">
      <t>セイ</t>
    </rPh>
    <phoneticPr fontId="1"/>
  </si>
  <si>
    <t>名</t>
    <rPh sb="0" eb="1">
      <t>メイ</t>
    </rPh>
    <phoneticPr fontId="1"/>
  </si>
  <si>
    <t>OCR6 自宅</t>
    <rPh sb="5" eb="7">
      <t>ジタク</t>
    </rPh>
    <phoneticPr fontId="1"/>
  </si>
  <si>
    <t>住所１</t>
    <rPh sb="0" eb="2">
      <t>ジュウショ</t>
    </rPh>
    <phoneticPr fontId="1"/>
  </si>
  <si>
    <t>住所２</t>
    <rPh sb="0" eb="2">
      <t>ジュウショ</t>
    </rPh>
    <phoneticPr fontId="1"/>
  </si>
  <si>
    <t>OCR7 勤務先</t>
    <rPh sb="5" eb="8">
      <t>キンムサキ</t>
    </rPh>
    <phoneticPr fontId="1"/>
  </si>
  <si>
    <t>カナ</t>
    <phoneticPr fontId="1"/>
  </si>
  <si>
    <t>学科試験会場</t>
    <rPh sb="0" eb="2">
      <t>ガッカ</t>
    </rPh>
    <rPh sb="2" eb="4">
      <t>シケン</t>
    </rPh>
    <rPh sb="4" eb="6">
      <t>カイジョウ</t>
    </rPh>
    <phoneticPr fontId="1"/>
  </si>
  <si>
    <t>１：北海道（札幌）</t>
    <rPh sb="2" eb="5">
      <t>ホッカイドウ</t>
    </rPh>
    <rPh sb="6" eb="8">
      <t>サッポロ</t>
    </rPh>
    <phoneticPr fontId="1"/>
  </si>
  <si>
    <t>３：関東（東京）</t>
    <rPh sb="2" eb="4">
      <t>カントウ</t>
    </rPh>
    <rPh sb="5" eb="7">
      <t>トウキョウ</t>
    </rPh>
    <phoneticPr fontId="1"/>
  </si>
  <si>
    <t>５：中部（愛知）</t>
    <rPh sb="2" eb="4">
      <t>チュウブ</t>
    </rPh>
    <rPh sb="5" eb="7">
      <t>アイチ</t>
    </rPh>
    <phoneticPr fontId="1"/>
  </si>
  <si>
    <t>６：近畿（大阪）</t>
    <rPh sb="2" eb="4">
      <t>キンキ</t>
    </rPh>
    <rPh sb="5" eb="7">
      <t>オオサカ</t>
    </rPh>
    <phoneticPr fontId="1"/>
  </si>
  <si>
    <t>７：中国（広島）</t>
    <rPh sb="2" eb="4">
      <t>チュウゴク</t>
    </rPh>
    <rPh sb="5" eb="7">
      <t>ヒロシマ</t>
    </rPh>
    <phoneticPr fontId="1"/>
  </si>
  <si>
    <t>８：九州（福岡）</t>
    <rPh sb="2" eb="4">
      <t>キュウシュウ</t>
    </rPh>
    <rPh sb="5" eb="7">
      <t>フクオカ</t>
    </rPh>
    <phoneticPr fontId="1"/>
  </si>
  <si>
    <t>学科会場プルダウン設定</t>
    <rPh sb="0" eb="2">
      <t>ガッカ</t>
    </rPh>
    <rPh sb="2" eb="4">
      <t>カイジョウ</t>
    </rPh>
    <rPh sb="9" eb="11">
      <t>セッテイ</t>
    </rPh>
    <phoneticPr fontId="1"/>
  </si>
  <si>
    <t>1枚目にして左上をホチキス止めして送付してください。コンピュータで読取ますので修正等はしないでください。</t>
    <rPh sb="1" eb="3">
      <t>マイメ</t>
    </rPh>
    <rPh sb="6" eb="7">
      <t>ヒダリ</t>
    </rPh>
    <rPh sb="7" eb="8">
      <t>ウエ</t>
    </rPh>
    <rPh sb="13" eb="14">
      <t>ド</t>
    </rPh>
    <rPh sb="17" eb="19">
      <t>ソウフ</t>
    </rPh>
    <phoneticPr fontId="1"/>
  </si>
  <si>
    <t>所属部署</t>
    <rPh sb="0" eb="2">
      <t>ショゾク</t>
    </rPh>
    <rPh sb="2" eb="4">
      <t>ブショ</t>
    </rPh>
    <phoneticPr fontId="1"/>
  </si>
  <si>
    <t>部署</t>
    <rPh sb="0" eb="2">
      <t>ブショ</t>
    </rPh>
    <phoneticPr fontId="1"/>
  </si>
  <si>
    <t>全面糊付け</t>
    <rPh sb="0" eb="2">
      <t>ゼンメン</t>
    </rPh>
    <rPh sb="2" eb="3">
      <t>ノリ</t>
    </rPh>
    <rPh sb="3" eb="4">
      <t>ツ</t>
    </rPh>
    <phoneticPr fontId="1"/>
  </si>
  <si>
    <t>受験番号</t>
    <rPh sb="0" eb="2">
      <t>ジュケン</t>
    </rPh>
    <rPh sb="2" eb="4">
      <t>バンゴウ</t>
    </rPh>
    <phoneticPr fontId="1"/>
  </si>
  <si>
    <t>問合せ番号</t>
    <rPh sb="0" eb="2">
      <t>トイアワ</t>
    </rPh>
    <rPh sb="3" eb="5">
      <t>バンゴウ</t>
    </rPh>
    <phoneticPr fontId="1"/>
  </si>
  <si>
    <r>
      <t xml:space="preserve">上記記載事項を確認の上、下記署名欄に証明者の記入をお願いいたします。
</t>
    </r>
    <r>
      <rPr>
        <sz val="9"/>
        <color theme="1"/>
        <rFont val="ＭＳ ゴシック"/>
        <family val="3"/>
        <charset val="128"/>
      </rPr>
      <t xml:space="preserve">
※証明者＝会社の所属長、申請者が代表者の場合は本人が証明してください。</t>
    </r>
    <rPh sb="0" eb="2">
      <t>ジョウキ</t>
    </rPh>
    <rPh sb="2" eb="4">
      <t>キサイ</t>
    </rPh>
    <rPh sb="4" eb="6">
      <t>ジコウ</t>
    </rPh>
    <rPh sb="7" eb="9">
      <t>カクニン</t>
    </rPh>
    <rPh sb="10" eb="11">
      <t>ウエ</t>
    </rPh>
    <rPh sb="12" eb="14">
      <t>カキ</t>
    </rPh>
    <rPh sb="14" eb="16">
      <t>ショメイ</t>
    </rPh>
    <rPh sb="16" eb="17">
      <t>ラン</t>
    </rPh>
    <rPh sb="18" eb="20">
      <t>ショウメイ</t>
    </rPh>
    <rPh sb="20" eb="21">
      <t>シャ</t>
    </rPh>
    <rPh sb="22" eb="24">
      <t>キニュウ</t>
    </rPh>
    <rPh sb="26" eb="27">
      <t>ネガ</t>
    </rPh>
    <rPh sb="37" eb="39">
      <t>ショウメイ</t>
    </rPh>
    <rPh sb="39" eb="40">
      <t>シャ</t>
    </rPh>
    <rPh sb="41" eb="43">
      <t>カイシャ</t>
    </rPh>
    <rPh sb="44" eb="47">
      <t>ショゾクチョウ</t>
    </rPh>
    <rPh sb="48" eb="51">
      <t>シンセイシャ</t>
    </rPh>
    <rPh sb="52" eb="55">
      <t>ダイヒョウシャ</t>
    </rPh>
    <rPh sb="56" eb="58">
      <t>バアイ</t>
    </rPh>
    <rPh sb="59" eb="61">
      <t>ホンニン</t>
    </rPh>
    <rPh sb="62" eb="64">
      <t>ショウメイ</t>
    </rPh>
    <phoneticPr fontId="1"/>
  </si>
  <si>
    <t>※㈱や㈲等の環境依存文字は使わないでください</t>
    <rPh sb="4" eb="5">
      <t>ナド</t>
    </rPh>
    <rPh sb="6" eb="8">
      <t>カンキョウ</t>
    </rPh>
    <rPh sb="8" eb="10">
      <t>イゾン</t>
    </rPh>
    <rPh sb="10" eb="12">
      <t>モジ</t>
    </rPh>
    <rPh sb="13" eb="14">
      <t>ツカ</t>
    </rPh>
    <phoneticPr fontId="1"/>
  </si>
  <si>
    <t>所属・役職</t>
    <rPh sb="0" eb="2">
      <t>ショゾク</t>
    </rPh>
    <rPh sb="3" eb="5">
      <t>ヤクショク</t>
    </rPh>
    <phoneticPr fontId="1"/>
  </si>
  <si>
    <t>時期</t>
    <rPh sb="0" eb="2">
      <t>ジキ</t>
    </rPh>
    <phoneticPr fontId="1"/>
  </si>
  <si>
    <t>期間</t>
    <rPh sb="0" eb="2">
      <t>キカン</t>
    </rPh>
    <phoneticPr fontId="1"/>
  </si>
  <si>
    <t>１．全構協（　　　　　　）</t>
    <rPh sb="2" eb="3">
      <t>ゼン</t>
    </rPh>
    <rPh sb="3" eb="4">
      <t>コウ</t>
    </rPh>
    <rPh sb="4" eb="5">
      <t>キョウ</t>
    </rPh>
    <phoneticPr fontId="1"/>
  </si>
  <si>
    <t>２．鉄建協</t>
    <rPh sb="2" eb="4">
      <t>テッケン</t>
    </rPh>
    <rPh sb="4" eb="5">
      <t>キョウ</t>
    </rPh>
    <phoneticPr fontId="1"/>
  </si>
  <si>
    <t>３．未加盟（上記１．２以外）</t>
    <rPh sb="2" eb="5">
      <t>ミカメイ</t>
    </rPh>
    <rPh sb="6" eb="8">
      <t>ジョウキ</t>
    </rPh>
    <rPh sb="11" eb="13">
      <t>イガイ</t>
    </rPh>
    <phoneticPr fontId="1"/>
  </si>
  <si>
    <t>所属
団体</t>
    <rPh sb="0" eb="2">
      <t>ショゾク</t>
    </rPh>
    <rPh sb="3" eb="5">
      <t>ダンタイ</t>
    </rPh>
    <phoneticPr fontId="1"/>
  </si>
  <si>
    <t>事務局使用欄</t>
    <rPh sb="0" eb="3">
      <t>ジムキョク</t>
    </rPh>
    <rPh sb="3" eb="5">
      <t>シヨウ</t>
    </rPh>
    <rPh sb="5" eb="6">
      <t>ラン</t>
    </rPh>
    <phoneticPr fontId="1"/>
  </si>
  <si>
    <t>左と同一の写真を添付してください</t>
    <rPh sb="0" eb="1">
      <t>ヒダリ</t>
    </rPh>
    <rPh sb="2" eb="4">
      <t>ドウイツ</t>
    </rPh>
    <rPh sb="5" eb="7">
      <t>シャシン</t>
    </rPh>
    <rPh sb="8" eb="10">
      <t>テンプ</t>
    </rPh>
    <phoneticPr fontId="1"/>
  </si>
  <si>
    <t>一部糊付け</t>
    <rPh sb="0" eb="2">
      <t>イチブ</t>
    </rPh>
    <rPh sb="2" eb="3">
      <t>ノリ</t>
    </rPh>
    <rPh sb="3" eb="4">
      <t>ツ</t>
    </rPh>
    <phoneticPr fontId="1"/>
  </si>
  <si>
    <r>
      <t xml:space="preserve">写真
貼付
</t>
    </r>
    <r>
      <rPr>
        <sz val="9"/>
        <color theme="1"/>
        <rFont val="ＭＳ ゴシック"/>
        <family val="3"/>
        <charset val="128"/>
      </rPr>
      <t>(30x25)</t>
    </r>
    <rPh sb="0" eb="2">
      <t>シャシン</t>
    </rPh>
    <rPh sb="3" eb="5">
      <t>ハリツ</t>
    </rPh>
    <phoneticPr fontId="1"/>
  </si>
  <si>
    <t>６：必要実務経験年数が不足</t>
    <rPh sb="11" eb="13">
      <t>フソク</t>
    </rPh>
    <phoneticPr fontId="1"/>
  </si>
  <si>
    <t>↓1枚目</t>
    <rPh sb="2" eb="4">
      <t>マイメ</t>
    </rPh>
    <phoneticPr fontId="1"/>
  </si>
  <si>
    <t>↓2枚目</t>
    <rPh sb="2" eb="4">
      <t>マイメ</t>
    </rPh>
    <phoneticPr fontId="1"/>
  </si>
  <si>
    <t>↓3枚目</t>
    <rPh sb="2" eb="4">
      <t>マイメ</t>
    </rPh>
    <phoneticPr fontId="1"/>
  </si>
  <si>
    <t>↓4枚目</t>
    <rPh sb="2" eb="4">
      <t>マイメ</t>
    </rPh>
    <phoneticPr fontId="1"/>
  </si>
  <si>
    <t>↓5枚目</t>
    <rPh sb="2" eb="4">
      <t>マイメ</t>
    </rPh>
    <phoneticPr fontId="1"/>
  </si>
  <si>
    <t>↓6枚目</t>
    <rPh sb="2" eb="4">
      <t>マイメ</t>
    </rPh>
    <phoneticPr fontId="1"/>
  </si>
  <si>
    <t>↑印刷範囲</t>
    <rPh sb="1" eb="3">
      <t>インサツ</t>
    </rPh>
    <rPh sb="3" eb="5">
      <t>ハンイ</t>
    </rPh>
    <phoneticPr fontId="1"/>
  </si>
  <si>
    <t>印刷範囲（6枚）</t>
    <rPh sb="0" eb="2">
      <t>インサツ</t>
    </rPh>
    <rPh sb="2" eb="4">
      <t>ハンイ</t>
    </rPh>
    <rPh sb="6" eb="7">
      <t>マイ</t>
    </rPh>
    <phoneticPr fontId="1"/>
  </si>
  <si>
    <t>　建築鉄骨製品検査技術者と超音波検査技術者の学科試験申請用Excelファイルの使い方です。「１入力用紙」に必要事項を入力し、「２印刷用紙」（片面印刷6枚）を印刷し必要書類を添付して鉄骨技術者教育センターまで送付してください。</t>
    <rPh sb="1" eb="3">
      <t>ケンチク</t>
    </rPh>
    <rPh sb="3" eb="5">
      <t>テッコツ</t>
    </rPh>
    <rPh sb="5" eb="7">
      <t>セイヒン</t>
    </rPh>
    <rPh sb="7" eb="9">
      <t>ケンサ</t>
    </rPh>
    <rPh sb="9" eb="12">
      <t>ギジュツシャ</t>
    </rPh>
    <rPh sb="13" eb="16">
      <t>チョウオンパ</t>
    </rPh>
    <rPh sb="16" eb="18">
      <t>ケンサ</t>
    </rPh>
    <rPh sb="18" eb="21">
      <t>ギジュツシャ</t>
    </rPh>
    <rPh sb="22" eb="24">
      <t>ガッカ</t>
    </rPh>
    <rPh sb="24" eb="26">
      <t>シケン</t>
    </rPh>
    <rPh sb="26" eb="28">
      <t>シンセイ</t>
    </rPh>
    <rPh sb="28" eb="29">
      <t>ヨウ</t>
    </rPh>
    <rPh sb="39" eb="40">
      <t>ツカ</t>
    </rPh>
    <rPh sb="41" eb="42">
      <t>カタ</t>
    </rPh>
    <rPh sb="47" eb="49">
      <t>ニュウリョク</t>
    </rPh>
    <rPh sb="49" eb="51">
      <t>ヨウシ</t>
    </rPh>
    <rPh sb="53" eb="55">
      <t>ヒツヨウ</t>
    </rPh>
    <rPh sb="55" eb="57">
      <t>ジコウ</t>
    </rPh>
    <rPh sb="58" eb="60">
      <t>ニュウリョク</t>
    </rPh>
    <rPh sb="64" eb="66">
      <t>インサツ</t>
    </rPh>
    <rPh sb="66" eb="68">
      <t>ヨウシ</t>
    </rPh>
    <rPh sb="70" eb="72">
      <t>カタメン</t>
    </rPh>
    <rPh sb="72" eb="74">
      <t>インサツ</t>
    </rPh>
    <rPh sb="75" eb="76">
      <t>マイ</t>
    </rPh>
    <rPh sb="78" eb="80">
      <t>インサツ</t>
    </rPh>
    <rPh sb="81" eb="83">
      <t>ヒツヨウ</t>
    </rPh>
    <rPh sb="83" eb="85">
      <t>ショルイ</t>
    </rPh>
    <rPh sb="86" eb="88">
      <t>テンプ</t>
    </rPh>
    <rPh sb="90" eb="92">
      <t>テッコツ</t>
    </rPh>
    <rPh sb="92" eb="95">
      <t>ギジュツシャ</t>
    </rPh>
    <rPh sb="95" eb="97">
      <t>キョウイク</t>
    </rPh>
    <rPh sb="103" eb="105">
      <t>ソウフ</t>
    </rPh>
    <phoneticPr fontId="1"/>
  </si>
  <si>
    <t>１．シート構成</t>
    <rPh sb="5" eb="7">
      <t>コウセイ</t>
    </rPh>
    <phoneticPr fontId="1"/>
  </si>
  <si>
    <t>「０入力のしかた」・・・・Excelファイルの使い方説明シート（本シート）</t>
    <rPh sb="2" eb="4">
      <t>ニュウリョク</t>
    </rPh>
    <rPh sb="23" eb="24">
      <t>ツカ</t>
    </rPh>
    <rPh sb="25" eb="26">
      <t>カタ</t>
    </rPh>
    <rPh sb="26" eb="28">
      <t>セツメイ</t>
    </rPh>
    <rPh sb="32" eb="33">
      <t>ホン</t>
    </rPh>
    <phoneticPr fontId="1"/>
  </si>
  <si>
    <t>「１入力用紙」・・・・・・申請情報を入力するシート</t>
    <rPh sb="2" eb="4">
      <t>ニュウリョク</t>
    </rPh>
    <rPh sb="4" eb="6">
      <t>ヨウシ</t>
    </rPh>
    <rPh sb="13" eb="15">
      <t>シンセイ</t>
    </rPh>
    <rPh sb="15" eb="17">
      <t>ジョウホウ</t>
    </rPh>
    <rPh sb="18" eb="20">
      <t>ニュウリョク</t>
    </rPh>
    <phoneticPr fontId="1"/>
  </si>
  <si>
    <t>「２印刷用紙」・・・・・・印刷用シート（入力用紙の内容が反映されます）</t>
    <rPh sb="2" eb="4">
      <t>インサツ</t>
    </rPh>
    <rPh sb="4" eb="6">
      <t>ヨウシ</t>
    </rPh>
    <rPh sb="13" eb="15">
      <t>インサツ</t>
    </rPh>
    <rPh sb="15" eb="16">
      <t>ヨウ</t>
    </rPh>
    <rPh sb="20" eb="22">
      <t>ニュウリョク</t>
    </rPh>
    <rPh sb="22" eb="24">
      <t>ヨウシ</t>
    </rPh>
    <rPh sb="25" eb="27">
      <t>ナイヨウ</t>
    </rPh>
    <rPh sb="28" eb="30">
      <t>ハンエイ</t>
    </rPh>
    <phoneticPr fontId="1"/>
  </si>
  <si>
    <t>「設定シート」・・・・・・Excelファイルが動くために必要な内容が設定されていますので変更等をしないでください。</t>
    <rPh sb="1" eb="3">
      <t>セッテイ</t>
    </rPh>
    <rPh sb="23" eb="24">
      <t>ウゴ</t>
    </rPh>
    <rPh sb="28" eb="30">
      <t>ヒツヨウ</t>
    </rPh>
    <rPh sb="31" eb="33">
      <t>ナイヨウ</t>
    </rPh>
    <rPh sb="34" eb="36">
      <t>セッテイ</t>
    </rPh>
    <rPh sb="44" eb="46">
      <t>ヘンコウ</t>
    </rPh>
    <rPh sb="46" eb="47">
      <t>トウ</t>
    </rPh>
    <phoneticPr fontId="1"/>
  </si>
  <si>
    <t>２．入力手順</t>
    <rPh sb="2" eb="4">
      <t>ニュウリョク</t>
    </rPh>
    <rPh sb="4" eb="6">
      <t>テジュン</t>
    </rPh>
    <phoneticPr fontId="1"/>
  </si>
  <si>
    <t>　「１入力用紙」のシートを選択して上から順に必要事項を選択または入力してください。</t>
    <rPh sb="3" eb="5">
      <t>ニュウリョク</t>
    </rPh>
    <rPh sb="5" eb="7">
      <t>ヨウシ</t>
    </rPh>
    <rPh sb="13" eb="15">
      <t>センタク</t>
    </rPh>
    <rPh sb="17" eb="18">
      <t>ウエ</t>
    </rPh>
    <rPh sb="20" eb="21">
      <t>ジュン</t>
    </rPh>
    <rPh sb="22" eb="24">
      <t>ヒツヨウ</t>
    </rPh>
    <rPh sb="24" eb="26">
      <t>ジコウ</t>
    </rPh>
    <rPh sb="27" eb="29">
      <t>センタク</t>
    </rPh>
    <rPh sb="32" eb="34">
      <t>ニュウリョク</t>
    </rPh>
    <phoneticPr fontId="1"/>
  </si>
  <si>
    <t>←申請者の情報を入力してください。</t>
    <rPh sb="1" eb="4">
      <t>シンセイシャ</t>
    </rPh>
    <rPh sb="5" eb="7">
      <t>ジョウホウ</t>
    </rPh>
    <rPh sb="8" eb="10">
      <t>ニュウリョク</t>
    </rPh>
    <phoneticPr fontId="1"/>
  </si>
  <si>
    <t>←申請書作成日を入力してください。</t>
    <rPh sb="1" eb="4">
      <t>シンセイショ</t>
    </rPh>
    <rPh sb="4" eb="7">
      <t>サクセイビ</t>
    </rPh>
    <rPh sb="8" eb="10">
      <t>ニュウリョク</t>
    </rPh>
    <phoneticPr fontId="1"/>
  </si>
  <si>
    <t>←受験希望資格および申請ルートを選択してください。</t>
    <rPh sb="1" eb="3">
      <t>ジュケン</t>
    </rPh>
    <rPh sb="3" eb="5">
      <t>キボウ</t>
    </rPh>
    <rPh sb="5" eb="7">
      <t>シカク</t>
    </rPh>
    <rPh sb="10" eb="12">
      <t>シンセイ</t>
    </rPh>
    <rPh sb="16" eb="18">
      <t>センタク</t>
    </rPh>
    <phoneticPr fontId="1"/>
  </si>
  <si>
    <t>←受験希望地を選択してください。</t>
    <rPh sb="1" eb="3">
      <t>ジュケン</t>
    </rPh>
    <rPh sb="3" eb="5">
      <t>キボウ</t>
    </rPh>
    <rPh sb="5" eb="6">
      <t>チ</t>
    </rPh>
    <rPh sb="7" eb="9">
      <t>センタク</t>
    </rPh>
    <phoneticPr fontId="1"/>
  </si>
  <si>
    <t>←受験資格を選択してください。</t>
    <rPh sb="1" eb="3">
      <t>ジュケン</t>
    </rPh>
    <rPh sb="3" eb="5">
      <t>シカク</t>
    </rPh>
    <rPh sb="6" eb="8">
      <t>センタク</t>
    </rPh>
    <phoneticPr fontId="1"/>
  </si>
  <si>
    <t>←最終学歴を選択してください。</t>
    <rPh sb="1" eb="3">
      <t>サイシュウ</t>
    </rPh>
    <rPh sb="3" eb="5">
      <t>ガクレキ</t>
    </rPh>
    <rPh sb="6" eb="8">
      <t>センタク</t>
    </rPh>
    <phoneticPr fontId="1"/>
  </si>
  <si>
    <t>←上で選択した最終学歴の学校名および学部（ある場合のみ）を入力してください。また、卒業年月または卒業予定年月を入力してください。</t>
    <rPh sb="1" eb="2">
      <t>ウエ</t>
    </rPh>
    <rPh sb="3" eb="5">
      <t>センタク</t>
    </rPh>
    <rPh sb="7" eb="9">
      <t>サイシュウ</t>
    </rPh>
    <rPh sb="9" eb="11">
      <t>ガクレキ</t>
    </rPh>
    <rPh sb="12" eb="15">
      <t>ガッコウメイ</t>
    </rPh>
    <rPh sb="18" eb="20">
      <t>ガクブ</t>
    </rPh>
    <rPh sb="23" eb="25">
      <t>バアイ</t>
    </rPh>
    <rPh sb="29" eb="31">
      <t>ニュウリョク</t>
    </rPh>
    <rPh sb="41" eb="43">
      <t>ソツギョウ</t>
    </rPh>
    <rPh sb="43" eb="45">
      <t>ネンゲツ</t>
    </rPh>
    <rPh sb="48" eb="50">
      <t>ソツギョウ</t>
    </rPh>
    <rPh sb="50" eb="52">
      <t>ヨテイ</t>
    </rPh>
    <rPh sb="52" eb="54">
      <t>ネンゲツ</t>
    </rPh>
    <rPh sb="55" eb="57">
      <t>ニュウリョク</t>
    </rPh>
    <phoneticPr fontId="1"/>
  </si>
  <si>
    <t>←現在までの実務経験年数を入力してください。</t>
    <rPh sb="1" eb="3">
      <t>ゲンザイ</t>
    </rPh>
    <rPh sb="6" eb="8">
      <t>ジツム</t>
    </rPh>
    <rPh sb="8" eb="10">
      <t>ケイケン</t>
    </rPh>
    <rPh sb="10" eb="12">
      <t>ネンスウ</t>
    </rPh>
    <rPh sb="13" eb="15">
      <t>ニュウリョク</t>
    </rPh>
    <phoneticPr fontId="1"/>
  </si>
  <si>
    <t>←Bルートを選択した方のみ、実務経験を満足する予定（見込み）を入力してください。（Aルートを選択した場合は表示されません）</t>
    <rPh sb="6" eb="8">
      <t>センタク</t>
    </rPh>
    <rPh sb="10" eb="11">
      <t>カタ</t>
    </rPh>
    <rPh sb="14" eb="16">
      <t>ジツム</t>
    </rPh>
    <rPh sb="16" eb="18">
      <t>ケイケン</t>
    </rPh>
    <rPh sb="19" eb="21">
      <t>マンゾク</t>
    </rPh>
    <rPh sb="23" eb="25">
      <t>ヨテイ</t>
    </rPh>
    <rPh sb="26" eb="28">
      <t>ミコ</t>
    </rPh>
    <rPh sb="31" eb="33">
      <t>ニュウリョク</t>
    </rPh>
    <rPh sb="46" eb="48">
      <t>センタク</t>
    </rPh>
    <rPh sb="50" eb="52">
      <t>バアイ</t>
    </rPh>
    <rPh sb="53" eb="55">
      <t>ヒョウジ</t>
    </rPh>
    <phoneticPr fontId="1"/>
  </si>
  <si>
    <t>←自宅住所を入力してください。なお、電話番号１は必ず入力してください。</t>
    <rPh sb="1" eb="3">
      <t>ジタク</t>
    </rPh>
    <rPh sb="3" eb="5">
      <t>ジュウショ</t>
    </rPh>
    <rPh sb="6" eb="8">
      <t>ニュウリョク</t>
    </rPh>
    <rPh sb="18" eb="20">
      <t>デンワ</t>
    </rPh>
    <rPh sb="20" eb="22">
      <t>バンゴウ</t>
    </rPh>
    <rPh sb="24" eb="25">
      <t>カナラ</t>
    </rPh>
    <rPh sb="26" eb="28">
      <t>ニュウリョク</t>
    </rPh>
    <phoneticPr fontId="1"/>
  </si>
  <si>
    <t>←実務経験の時期および期間、勤務先、業務内容を入力してください。</t>
    <rPh sb="1" eb="3">
      <t>ジツム</t>
    </rPh>
    <rPh sb="3" eb="5">
      <t>ケイケン</t>
    </rPh>
    <rPh sb="6" eb="8">
      <t>ジキ</t>
    </rPh>
    <rPh sb="11" eb="13">
      <t>キカン</t>
    </rPh>
    <rPh sb="14" eb="17">
      <t>キンムサキ</t>
    </rPh>
    <rPh sb="18" eb="20">
      <t>ギョウム</t>
    </rPh>
    <rPh sb="20" eb="22">
      <t>ナイヨウ</t>
    </rPh>
    <rPh sb="23" eb="25">
      <t>ニュウリョク</t>
    </rPh>
    <phoneticPr fontId="1"/>
  </si>
  <si>
    <t>←入力した実務経験の年数が表示されます。</t>
    <rPh sb="1" eb="3">
      <t>ニュウリョク</t>
    </rPh>
    <rPh sb="5" eb="7">
      <t>ジツム</t>
    </rPh>
    <rPh sb="7" eb="9">
      <t>ケイケン</t>
    </rPh>
    <rPh sb="10" eb="12">
      <t>ネンスウ</t>
    </rPh>
    <rPh sb="13" eb="15">
      <t>ヒョウジ</t>
    </rPh>
    <phoneticPr fontId="1"/>
  </si>
  <si>
    <t>３．印刷および添付資料貼付け</t>
    <rPh sb="2" eb="4">
      <t>インサツ</t>
    </rPh>
    <rPh sb="7" eb="9">
      <t>テンプ</t>
    </rPh>
    <rPh sb="9" eb="11">
      <t>シリョウ</t>
    </rPh>
    <rPh sb="11" eb="13">
      <t>ハリツ</t>
    </rPh>
    <phoneticPr fontId="1"/>
  </si>
  <si>
    <t>・・・・</t>
    <phoneticPr fontId="1"/>
  </si>
  <si>
    <t>1枚目</t>
    <rPh sb="1" eb="3">
      <t>マイメ</t>
    </rPh>
    <phoneticPr fontId="1"/>
  </si>
  <si>
    <t>2枚目</t>
    <rPh sb="1" eb="3">
      <t>マイメ</t>
    </rPh>
    <phoneticPr fontId="1"/>
  </si>
  <si>
    <t>3枚目</t>
    <rPh sb="1" eb="3">
      <t>マイメ</t>
    </rPh>
    <phoneticPr fontId="1"/>
  </si>
  <si>
    <t>4枚目</t>
    <rPh sb="1" eb="3">
      <t>マイメ</t>
    </rPh>
    <phoneticPr fontId="1"/>
  </si>
  <si>
    <t>5枚目</t>
    <rPh sb="1" eb="3">
      <t>マイメ</t>
    </rPh>
    <phoneticPr fontId="1"/>
  </si>
  <si>
    <t>6枚目</t>
    <rPh sb="1" eb="3">
      <t>マイメ</t>
    </rPh>
    <phoneticPr fontId="1"/>
  </si>
  <si>
    <t>４．送付方法</t>
    <rPh sb="2" eb="4">
      <t>ソウフ</t>
    </rPh>
    <rPh sb="4" eb="6">
      <t>ホウホウ</t>
    </rPh>
    <phoneticPr fontId="1"/>
  </si>
  <si>
    <r>
      <t>建築鉄骨検査技術者（</t>
    </r>
    <r>
      <rPr>
        <b/>
        <sz val="18"/>
        <color rgb="FF0070C0"/>
        <rFont val="ＭＳ ゴシック"/>
        <family val="3"/>
        <charset val="128"/>
      </rPr>
      <t>製品</t>
    </r>
    <r>
      <rPr>
        <b/>
        <sz val="18"/>
        <color theme="1"/>
        <rFont val="ＭＳ ゴシック"/>
        <family val="3"/>
        <charset val="128"/>
      </rPr>
      <t>・</t>
    </r>
    <r>
      <rPr>
        <b/>
        <sz val="18"/>
        <color rgb="FFFF0000"/>
        <rFont val="ＭＳ ゴシック"/>
        <family val="3"/>
        <charset val="128"/>
      </rPr>
      <t>超音波</t>
    </r>
    <r>
      <rPr>
        <b/>
        <sz val="18"/>
        <color theme="1"/>
        <rFont val="ＭＳ ゴシック"/>
        <family val="3"/>
        <charset val="128"/>
      </rPr>
      <t>）の学科試験申請方法について</t>
    </r>
    <rPh sb="0" eb="2">
      <t>ケンチク</t>
    </rPh>
    <rPh sb="2" eb="4">
      <t>テッコツ</t>
    </rPh>
    <rPh sb="4" eb="6">
      <t>ケンサ</t>
    </rPh>
    <rPh sb="6" eb="9">
      <t>ギジュツシャ</t>
    </rPh>
    <rPh sb="10" eb="12">
      <t>セイヒン</t>
    </rPh>
    <rPh sb="13" eb="16">
      <t>チョウオンパ</t>
    </rPh>
    <rPh sb="18" eb="20">
      <t>ガッカ</t>
    </rPh>
    <rPh sb="20" eb="22">
      <t>シケン</t>
    </rPh>
    <rPh sb="22" eb="24">
      <t>シンセイ</t>
    </rPh>
    <rPh sb="24" eb="26">
      <t>ホウホウ</t>
    </rPh>
    <phoneticPr fontId="1"/>
  </si>
  <si>
    <t>今までの実務経験を入力してください。なお、製品検査技術者の受験要件を保有資格で申請する場合は入力の必要はありません。（入力が不要の場合は自動的にグレーになります）</t>
    <rPh sb="0" eb="1">
      <t>イマ</t>
    </rPh>
    <rPh sb="4" eb="6">
      <t>ジツム</t>
    </rPh>
    <rPh sb="6" eb="8">
      <t>ケイケン</t>
    </rPh>
    <rPh sb="9" eb="11">
      <t>ニュウリョク</t>
    </rPh>
    <rPh sb="21" eb="23">
      <t>セイヒン</t>
    </rPh>
    <rPh sb="23" eb="25">
      <t>ケンサ</t>
    </rPh>
    <rPh sb="25" eb="28">
      <t>ギジュツシャ</t>
    </rPh>
    <rPh sb="29" eb="31">
      <t>ジュケン</t>
    </rPh>
    <rPh sb="31" eb="33">
      <t>ヨウケン</t>
    </rPh>
    <rPh sb="34" eb="36">
      <t>ホユウ</t>
    </rPh>
    <rPh sb="36" eb="38">
      <t>シカク</t>
    </rPh>
    <rPh sb="39" eb="41">
      <t>シンセイ</t>
    </rPh>
    <rPh sb="43" eb="45">
      <t>バアイ</t>
    </rPh>
    <rPh sb="46" eb="48">
      <t>ニュウリョク</t>
    </rPh>
    <rPh sb="49" eb="51">
      <t>ヒツヨウ</t>
    </rPh>
    <rPh sb="59" eb="61">
      <t>ニュウリョク</t>
    </rPh>
    <rPh sb="62" eb="64">
      <t>フヨウ</t>
    </rPh>
    <rPh sb="65" eb="67">
      <t>バアイ</t>
    </rPh>
    <rPh sb="68" eb="71">
      <t>ジドウテキ</t>
    </rPh>
    <phoneticPr fontId="1"/>
  </si>
  <si>
    <t>2枚目～6枚目を封筒に入れる</t>
    <rPh sb="1" eb="3">
      <t>マイメ</t>
    </rPh>
    <rPh sb="5" eb="7">
      <t>マイメ</t>
    </rPh>
    <rPh sb="8" eb="10">
      <t>フウトウ</t>
    </rPh>
    <rPh sb="11" eb="12">
      <t>イ</t>
    </rPh>
    <phoneticPr fontId="1"/>
  </si>
  <si>
    <t>1枚目を封筒に貼る</t>
    <rPh sb="1" eb="3">
      <t>マイメ</t>
    </rPh>
    <rPh sb="4" eb="6">
      <t>フウトウ</t>
    </rPh>
    <rPh sb="7" eb="8">
      <t>ハ</t>
    </rPh>
    <phoneticPr fontId="1"/>
  </si>
  <si>
    <t>受験資格プルダウン設定</t>
    <rPh sb="0" eb="2">
      <t>ジュケン</t>
    </rPh>
    <rPh sb="2" eb="4">
      <t>シカク</t>
    </rPh>
    <rPh sb="9" eb="11">
      <t>セッテイ</t>
    </rPh>
    <phoneticPr fontId="1"/>
  </si>
  <si>
    <t>　入力が完了したら「２印刷用紙」を印刷して必要な書類を添付してください。その際、</t>
    <rPh sb="1" eb="3">
      <t>ニュウリョク</t>
    </rPh>
    <rPh sb="4" eb="6">
      <t>カンリョウ</t>
    </rPh>
    <rPh sb="11" eb="13">
      <t>インサツ</t>
    </rPh>
    <rPh sb="13" eb="15">
      <t>ヨウシ</t>
    </rPh>
    <rPh sb="17" eb="19">
      <t>インサツ</t>
    </rPh>
    <rPh sb="21" eb="23">
      <t>ヒツヨウ</t>
    </rPh>
    <rPh sb="24" eb="26">
      <t>ショルイ</t>
    </rPh>
    <rPh sb="27" eb="29">
      <t>テンプ</t>
    </rPh>
    <rPh sb="38" eb="39">
      <t>サイ</t>
    </rPh>
    <phoneticPr fontId="1"/>
  </si>
  <si>
    <t>となっている</t>
    <phoneticPr fontId="1"/>
  </si>
  <si>
    <t>箇所は自署または書類添付、写真貼付け、第三者の署名が必要な箇所になります。</t>
    <rPh sb="0" eb="2">
      <t>カショ</t>
    </rPh>
    <rPh sb="3" eb="5">
      <t>ジショ</t>
    </rPh>
    <rPh sb="8" eb="10">
      <t>ショルイ</t>
    </rPh>
    <rPh sb="10" eb="12">
      <t>テンプ</t>
    </rPh>
    <rPh sb="13" eb="15">
      <t>シャシン</t>
    </rPh>
    <rPh sb="15" eb="17">
      <t>ハリツ</t>
    </rPh>
    <rPh sb="19" eb="22">
      <t>ダイサンシャ</t>
    </rPh>
    <rPh sb="23" eb="25">
      <t>ショメイ</t>
    </rPh>
    <rPh sb="26" eb="28">
      <t>ヒツヨウ</t>
    </rPh>
    <rPh sb="29" eb="31">
      <t>カショ</t>
    </rPh>
    <phoneticPr fontId="1"/>
  </si>
  <si>
    <r>
      <t>入力した内容が印字されます。入力内容に誤りがある場合は「１入力用紙」を修正して、</t>
    </r>
    <r>
      <rPr>
        <b/>
        <u/>
        <sz val="14"/>
        <color rgb="FFFF0000"/>
        <rFont val="ＭＳ ゴシック"/>
        <family val="3"/>
        <charset val="128"/>
      </rPr>
      <t>必ずすべての用紙を再印刷</t>
    </r>
    <r>
      <rPr>
        <sz val="14"/>
        <color theme="1"/>
        <rFont val="ＭＳ ゴシック"/>
        <family val="3"/>
        <charset val="128"/>
      </rPr>
      <t>してください。内容に問題が無ければ下の</t>
    </r>
    <r>
      <rPr>
        <b/>
        <sz val="14"/>
        <color rgb="FFFF0000"/>
        <rFont val="ＭＳ ゴシック"/>
        <family val="3"/>
        <charset val="128"/>
      </rPr>
      <t>誓約欄に自筆で署名</t>
    </r>
    <r>
      <rPr>
        <sz val="14"/>
        <color theme="1"/>
        <rFont val="ＭＳ ゴシック"/>
        <family val="3"/>
        <charset val="128"/>
      </rPr>
      <t>してください。</t>
    </r>
    <rPh sb="0" eb="2">
      <t>ニュウリョク</t>
    </rPh>
    <rPh sb="4" eb="6">
      <t>ナイヨウ</t>
    </rPh>
    <rPh sb="7" eb="9">
      <t>インジ</t>
    </rPh>
    <rPh sb="14" eb="16">
      <t>ニュウリョク</t>
    </rPh>
    <rPh sb="16" eb="18">
      <t>ナイヨウ</t>
    </rPh>
    <rPh sb="19" eb="20">
      <t>アヤマ</t>
    </rPh>
    <rPh sb="24" eb="26">
      <t>バアイ</t>
    </rPh>
    <rPh sb="29" eb="31">
      <t>ニュウリョク</t>
    </rPh>
    <rPh sb="31" eb="33">
      <t>ヨウシ</t>
    </rPh>
    <rPh sb="35" eb="37">
      <t>シュウセイ</t>
    </rPh>
    <rPh sb="40" eb="41">
      <t>カナラ</t>
    </rPh>
    <rPh sb="46" eb="48">
      <t>ヨウシ</t>
    </rPh>
    <rPh sb="49" eb="52">
      <t>サイインサツ</t>
    </rPh>
    <rPh sb="59" eb="61">
      <t>ナイヨウ</t>
    </rPh>
    <rPh sb="62" eb="64">
      <t>モンダイ</t>
    </rPh>
    <rPh sb="65" eb="66">
      <t>ナ</t>
    </rPh>
    <rPh sb="69" eb="70">
      <t>シタ</t>
    </rPh>
    <rPh sb="71" eb="73">
      <t>セイヤク</t>
    </rPh>
    <rPh sb="73" eb="74">
      <t>ラン</t>
    </rPh>
    <rPh sb="75" eb="77">
      <t>ジヒツ</t>
    </rPh>
    <rPh sb="78" eb="80">
      <t>ショメイ</t>
    </rPh>
    <phoneticPr fontId="1"/>
  </si>
  <si>
    <r>
      <t>入力した実務経験内容が表示されます。「Aルート」で所定の実務経験年数が必要な方は</t>
    </r>
    <r>
      <rPr>
        <b/>
        <sz val="14"/>
        <color rgb="FFFF0000"/>
        <rFont val="ＭＳ ゴシック"/>
        <family val="3"/>
        <charset val="128"/>
      </rPr>
      <t>「証明者欄」に署名</t>
    </r>
    <r>
      <rPr>
        <sz val="14"/>
        <color theme="1"/>
        <rFont val="ＭＳ ゴシック"/>
        <family val="3"/>
        <charset val="128"/>
      </rPr>
      <t>をもらってください。なお、</t>
    </r>
    <r>
      <rPr>
        <b/>
        <u/>
        <sz val="14"/>
        <color rgb="FF0070C0"/>
        <rFont val="ＭＳ ゴシック"/>
        <family val="3"/>
        <charset val="128"/>
      </rPr>
      <t>実務経験の入力が不要な方も白紙を添付してください。</t>
    </r>
    <rPh sb="0" eb="2">
      <t>ニュウリョク</t>
    </rPh>
    <rPh sb="4" eb="6">
      <t>ジツム</t>
    </rPh>
    <rPh sb="6" eb="8">
      <t>ケイケン</t>
    </rPh>
    <rPh sb="8" eb="10">
      <t>ナイヨウ</t>
    </rPh>
    <rPh sb="11" eb="13">
      <t>ヒョウジ</t>
    </rPh>
    <rPh sb="25" eb="27">
      <t>ショテイ</t>
    </rPh>
    <rPh sb="28" eb="30">
      <t>ジツム</t>
    </rPh>
    <rPh sb="30" eb="32">
      <t>ケイケン</t>
    </rPh>
    <rPh sb="32" eb="34">
      <t>ネンスウ</t>
    </rPh>
    <rPh sb="35" eb="37">
      <t>ヒツヨウ</t>
    </rPh>
    <rPh sb="38" eb="39">
      <t>カタ</t>
    </rPh>
    <rPh sb="41" eb="43">
      <t>ショウメイ</t>
    </rPh>
    <rPh sb="43" eb="44">
      <t>シャ</t>
    </rPh>
    <rPh sb="44" eb="45">
      <t>ラン</t>
    </rPh>
    <rPh sb="47" eb="49">
      <t>ショメイ</t>
    </rPh>
    <rPh sb="62" eb="64">
      <t>ジツム</t>
    </rPh>
    <rPh sb="64" eb="66">
      <t>ケイケン</t>
    </rPh>
    <rPh sb="67" eb="69">
      <t>ニュウリョク</t>
    </rPh>
    <rPh sb="70" eb="72">
      <t>フヨウ</t>
    </rPh>
    <rPh sb="73" eb="74">
      <t>カタ</t>
    </rPh>
    <rPh sb="75" eb="77">
      <t>ハクシ</t>
    </rPh>
    <rPh sb="78" eb="80">
      <t>テンプ</t>
    </rPh>
    <phoneticPr fontId="1"/>
  </si>
  <si>
    <t>製品検査技術者　Aルート</t>
    <rPh sb="0" eb="2">
      <t>セイヒン</t>
    </rPh>
    <rPh sb="2" eb="4">
      <t>ケンサ</t>
    </rPh>
    <rPh sb="4" eb="7">
      <t>ギジュツシャ</t>
    </rPh>
    <phoneticPr fontId="1"/>
  </si>
  <si>
    <t>製品検査技術者　Bルート</t>
    <rPh sb="0" eb="2">
      <t>セイヒン</t>
    </rPh>
    <rPh sb="2" eb="4">
      <t>ケンサ</t>
    </rPh>
    <rPh sb="4" eb="7">
      <t>ギジュツシャ</t>
    </rPh>
    <phoneticPr fontId="1"/>
  </si>
  <si>
    <t>超音波検査技術者　Aルート</t>
    <rPh sb="0" eb="3">
      <t>チョウオンパ</t>
    </rPh>
    <rPh sb="3" eb="5">
      <t>ケンサ</t>
    </rPh>
    <rPh sb="5" eb="8">
      <t>ギジュツシャ</t>
    </rPh>
    <phoneticPr fontId="1"/>
  </si>
  <si>
    <t>超音波検査技術者　Bルート</t>
    <rPh sb="0" eb="3">
      <t>チョウオンパ</t>
    </rPh>
    <rPh sb="3" eb="5">
      <t>ケンサ</t>
    </rPh>
    <rPh sb="5" eb="8">
      <t>ギジュツシャ</t>
    </rPh>
    <phoneticPr fontId="1"/>
  </si>
  <si>
    <t>:</t>
    <phoneticPr fontId="1"/>
  </si>
  <si>
    <t>名</t>
    <rPh sb="0" eb="1">
      <t>メイ</t>
    </rPh>
    <phoneticPr fontId="1"/>
  </si>
  <si>
    <t>製品</t>
    <rPh sb="0" eb="2">
      <t>セイヒン</t>
    </rPh>
    <phoneticPr fontId="1"/>
  </si>
  <si>
    <t>超音波</t>
    <rPh sb="0" eb="3">
      <t>チョウオンパ</t>
    </rPh>
    <phoneticPr fontId="1"/>
  </si>
  <si>
    <t>①鉄骨溶接部の超音波検査に限る</t>
    <rPh sb="1" eb="3">
      <t>テッコツ</t>
    </rPh>
    <rPh sb="3" eb="5">
      <t>ヨウセツ</t>
    </rPh>
    <rPh sb="5" eb="6">
      <t>ブ</t>
    </rPh>
    <rPh sb="7" eb="10">
      <t>チョウオンパ</t>
    </rPh>
    <rPh sb="10" eb="12">
      <t>ケンサ</t>
    </rPh>
    <rPh sb="13" eb="14">
      <t>カギ</t>
    </rPh>
    <phoneticPr fontId="1"/>
  </si>
  <si>
    <t>　本入力用シートの記入欄に必要事項を入力してください。入力が完了したら印刷用シートをA4用紙・片面印刷で印刷し追加の必要項目及び必要書類を添付し教育センターまで郵送してください。
　お送りいただく際は印刷された送付先用紙を封筒に貼り送付してください。</t>
    <rPh sb="1" eb="2">
      <t>ホン</t>
    </rPh>
    <rPh sb="2" eb="5">
      <t>ニュウリョクヨウ</t>
    </rPh>
    <rPh sb="9" eb="11">
      <t>キニュウ</t>
    </rPh>
    <rPh sb="11" eb="12">
      <t>ラン</t>
    </rPh>
    <rPh sb="13" eb="15">
      <t>ヒツヨウ</t>
    </rPh>
    <rPh sb="15" eb="17">
      <t>ジコウ</t>
    </rPh>
    <rPh sb="18" eb="20">
      <t>ニュウリョク</t>
    </rPh>
    <rPh sb="27" eb="29">
      <t>ニュウリョク</t>
    </rPh>
    <rPh sb="30" eb="32">
      <t>カンリョウ</t>
    </rPh>
    <rPh sb="35" eb="37">
      <t>インサツ</t>
    </rPh>
    <rPh sb="37" eb="38">
      <t>ヨウ</t>
    </rPh>
    <rPh sb="44" eb="46">
      <t>ヨウシ</t>
    </rPh>
    <rPh sb="47" eb="49">
      <t>カタメン</t>
    </rPh>
    <rPh sb="49" eb="51">
      <t>インサツ</t>
    </rPh>
    <rPh sb="52" eb="54">
      <t>インサツ</t>
    </rPh>
    <rPh sb="55" eb="57">
      <t>ツイカ</t>
    </rPh>
    <rPh sb="58" eb="60">
      <t>ヒツヨウ</t>
    </rPh>
    <rPh sb="60" eb="62">
      <t>コウモク</t>
    </rPh>
    <rPh sb="62" eb="63">
      <t>オヨ</t>
    </rPh>
    <rPh sb="64" eb="66">
      <t>ヒツヨウ</t>
    </rPh>
    <rPh sb="66" eb="68">
      <t>ショルイ</t>
    </rPh>
    <rPh sb="69" eb="71">
      <t>テンプ</t>
    </rPh>
    <rPh sb="72" eb="74">
      <t>キョウイク</t>
    </rPh>
    <rPh sb="80" eb="82">
      <t>ユウソウ</t>
    </rPh>
    <rPh sb="92" eb="93">
      <t>オク</t>
    </rPh>
    <rPh sb="98" eb="99">
      <t>サイ</t>
    </rPh>
    <rPh sb="100" eb="102">
      <t>インサツ</t>
    </rPh>
    <rPh sb="105" eb="108">
      <t>ソウフサキ</t>
    </rPh>
    <rPh sb="108" eb="110">
      <t>ヨウシ</t>
    </rPh>
    <rPh sb="111" eb="113">
      <t>フウトウ</t>
    </rPh>
    <rPh sb="114" eb="115">
      <t>ハ</t>
    </rPh>
    <rPh sb="116" eb="118">
      <t>ソウフ</t>
    </rPh>
    <phoneticPr fontId="1"/>
  </si>
  <si>
    <t>6．申請者情報</t>
    <rPh sb="2" eb="5">
      <t>シンセイシャ</t>
    </rPh>
    <rPh sb="5" eb="7">
      <t>ジョウホウ</t>
    </rPh>
    <phoneticPr fontId="1"/>
  </si>
  <si>
    <t>7．自宅住所</t>
    <rPh sb="2" eb="4">
      <t>ジタク</t>
    </rPh>
    <rPh sb="4" eb="6">
      <t>ジュウショ</t>
    </rPh>
    <phoneticPr fontId="1"/>
  </si>
  <si>
    <r>
      <t>8．勤務先情報</t>
    </r>
    <r>
      <rPr>
        <b/>
        <sz val="14"/>
        <color rgb="FFFF0000"/>
        <rFont val="ＭＳ ゴシック"/>
        <family val="3"/>
        <charset val="128"/>
      </rPr>
      <t xml:space="preserve"> </t>
    </r>
    <rPh sb="2" eb="5">
      <t>キンムサキ</t>
    </rPh>
    <rPh sb="5" eb="7">
      <t>ジョウホウ</t>
    </rPh>
    <phoneticPr fontId="1"/>
  </si>
  <si>
    <t>【勤務先のある方】１:自宅　２：勤務先</t>
    <rPh sb="1" eb="4">
      <t>キンムサキ</t>
    </rPh>
    <rPh sb="7" eb="8">
      <t>カタ</t>
    </rPh>
    <rPh sb="11" eb="13">
      <t>ジタク</t>
    </rPh>
    <rPh sb="16" eb="19">
      <t>キンムサキ</t>
    </rPh>
    <phoneticPr fontId="1"/>
  </si>
  <si>
    <t>【学生の方】　　　３：自宅</t>
    <rPh sb="1" eb="2">
      <t>ガク</t>
    </rPh>
    <rPh sb="2" eb="3">
      <t>セイ</t>
    </rPh>
    <rPh sb="4" eb="5">
      <t>カタ</t>
    </rPh>
    <rPh sb="11" eb="13">
      <t>ジタク</t>
    </rPh>
    <phoneticPr fontId="1"/>
  </si>
  <si>
    <t>5．書類送付先</t>
    <rPh sb="2" eb="4">
      <t>ショルイ</t>
    </rPh>
    <rPh sb="4" eb="7">
      <t>ソウフサキ</t>
    </rPh>
    <phoneticPr fontId="1"/>
  </si>
  <si>
    <t>３：自宅（学生）</t>
    <rPh sb="2" eb="4">
      <t>ジタク</t>
    </rPh>
    <rPh sb="5" eb="7">
      <t>ガクセイ</t>
    </rPh>
    <phoneticPr fontId="1"/>
  </si>
  <si>
    <t>←書類送付先を選択してください。</t>
    <rPh sb="1" eb="3">
      <t>ショルイ</t>
    </rPh>
    <rPh sb="3" eb="6">
      <t>ソウフサキ</t>
    </rPh>
    <rPh sb="7" eb="9">
      <t>センタク</t>
    </rPh>
    <phoneticPr fontId="1"/>
  </si>
  <si>
    <r>
      <t>封筒に貼り付ける送付状です。</t>
    </r>
    <r>
      <rPr>
        <b/>
        <sz val="14"/>
        <color rgb="FFFF0000"/>
        <rFont val="ＭＳ ゴシック"/>
        <family val="3"/>
        <charset val="128"/>
      </rPr>
      <t>必要事項を追記</t>
    </r>
    <r>
      <rPr>
        <sz val="14"/>
        <color theme="1"/>
        <rFont val="ＭＳ ゴシック"/>
        <family val="3"/>
        <charset val="128"/>
      </rPr>
      <t>してご利用ください。</t>
    </r>
    <rPh sb="0" eb="2">
      <t>フウトウ</t>
    </rPh>
    <rPh sb="3" eb="4">
      <t>ハ</t>
    </rPh>
    <rPh sb="5" eb="6">
      <t>ツ</t>
    </rPh>
    <rPh sb="8" eb="11">
      <t>ソウフジョウ</t>
    </rPh>
    <rPh sb="14" eb="16">
      <t>ヒツヨウ</t>
    </rPh>
    <rPh sb="16" eb="18">
      <t>ジコウ</t>
    </rPh>
    <rPh sb="19" eb="21">
      <t>ツイキ</t>
    </rPh>
    <rPh sb="24" eb="26">
      <t>リヨウ</t>
    </rPh>
    <phoneticPr fontId="1"/>
  </si>
  <si>
    <r>
      <t>受付時にコンピューターで処理する用紙になります。</t>
    </r>
    <r>
      <rPr>
        <b/>
        <sz val="14"/>
        <color rgb="FFFF0000"/>
        <rFont val="ＭＳ ゴシック"/>
        <family val="3"/>
        <charset val="128"/>
      </rPr>
      <t>同一の証明写真2枚</t>
    </r>
    <r>
      <rPr>
        <sz val="14"/>
        <color theme="1"/>
        <rFont val="ＭＳ ゴシック"/>
        <family val="3"/>
        <charset val="128"/>
      </rPr>
      <t>を貼り付けてください。</t>
    </r>
    <rPh sb="0" eb="2">
      <t>ウケツケ</t>
    </rPh>
    <rPh sb="2" eb="3">
      <t>ジ</t>
    </rPh>
    <rPh sb="12" eb="14">
      <t>ショリ</t>
    </rPh>
    <rPh sb="16" eb="18">
      <t>ヨウシ</t>
    </rPh>
    <rPh sb="24" eb="26">
      <t>ドウイツ</t>
    </rPh>
    <rPh sb="27" eb="29">
      <t>ショウメイ</t>
    </rPh>
    <rPh sb="29" eb="31">
      <t>シャシン</t>
    </rPh>
    <rPh sb="32" eb="33">
      <t>マイ</t>
    </rPh>
    <rPh sb="34" eb="35">
      <t>ハ</t>
    </rPh>
    <rPh sb="36" eb="37">
      <t>ツ</t>
    </rPh>
    <phoneticPr fontId="1"/>
  </si>
  <si>
    <r>
      <t>受験費用の</t>
    </r>
    <r>
      <rPr>
        <b/>
        <sz val="14"/>
        <color rgb="FFFF0000"/>
        <rFont val="ＭＳ ゴシック"/>
        <family val="3"/>
        <charset val="128"/>
      </rPr>
      <t>振込証明（コピー）</t>
    </r>
    <r>
      <rPr>
        <sz val="14"/>
        <color theme="1"/>
        <rFont val="ＭＳ ゴシック"/>
        <family val="3"/>
        <charset val="128"/>
      </rPr>
      <t>および必要に応じて</t>
    </r>
    <r>
      <rPr>
        <b/>
        <sz val="14"/>
        <color rgb="FFFF0000"/>
        <rFont val="ＭＳ ゴシック"/>
        <family val="3"/>
        <charset val="128"/>
      </rPr>
      <t>資格証（コピー）</t>
    </r>
    <r>
      <rPr>
        <sz val="14"/>
        <color theme="1"/>
        <rFont val="ＭＳ ゴシック"/>
        <family val="3"/>
        <charset val="128"/>
      </rPr>
      <t>を貼り付ける用紙です。</t>
    </r>
    <rPh sb="0" eb="2">
      <t>ジュケン</t>
    </rPh>
    <rPh sb="2" eb="4">
      <t>ヒヨウ</t>
    </rPh>
    <rPh sb="5" eb="7">
      <t>フリコミ</t>
    </rPh>
    <rPh sb="7" eb="9">
      <t>ショウメイ</t>
    </rPh>
    <rPh sb="17" eb="19">
      <t>ヒツヨウ</t>
    </rPh>
    <rPh sb="20" eb="21">
      <t>オウ</t>
    </rPh>
    <rPh sb="23" eb="25">
      <t>シカク</t>
    </rPh>
    <rPh sb="25" eb="26">
      <t>ショウ</t>
    </rPh>
    <rPh sb="32" eb="33">
      <t>ハ</t>
    </rPh>
    <rPh sb="34" eb="35">
      <t>ツ</t>
    </rPh>
    <rPh sb="37" eb="39">
      <t>ヨウシ</t>
    </rPh>
    <phoneticPr fontId="1"/>
  </si>
  <si>
    <r>
      <rPr>
        <b/>
        <sz val="14"/>
        <color rgb="FFFF0000"/>
        <rFont val="ＭＳ ゴシック"/>
        <family val="3"/>
        <charset val="128"/>
      </rPr>
      <t>卒業証書（コピー）</t>
    </r>
    <r>
      <rPr>
        <sz val="14"/>
        <color theme="1"/>
        <rFont val="ＭＳ ゴシック"/>
        <family val="3"/>
        <charset val="128"/>
      </rPr>
      <t>または</t>
    </r>
    <r>
      <rPr>
        <b/>
        <sz val="14"/>
        <color rgb="FFFF0000"/>
        <rFont val="ＭＳ ゴシック"/>
        <family val="3"/>
        <charset val="128"/>
      </rPr>
      <t>卒業証明書</t>
    </r>
    <r>
      <rPr>
        <sz val="14"/>
        <color theme="1"/>
        <rFont val="ＭＳ ゴシック"/>
        <family val="3"/>
        <charset val="128"/>
      </rPr>
      <t>を貼り付ける用紙です。なお、</t>
    </r>
    <r>
      <rPr>
        <b/>
        <u/>
        <sz val="14"/>
        <color rgb="FF0070C0"/>
        <rFont val="ＭＳ ゴシック"/>
        <family val="3"/>
        <charset val="128"/>
      </rPr>
      <t>卒業証明の提出が不要の方も白紙の用紙を添付</t>
    </r>
    <r>
      <rPr>
        <sz val="14"/>
        <color theme="1"/>
        <rFont val="ＭＳ ゴシック"/>
        <family val="3"/>
        <charset val="128"/>
      </rPr>
      <t>してください。</t>
    </r>
    <rPh sb="0" eb="2">
      <t>ソツギョウ</t>
    </rPh>
    <rPh sb="2" eb="4">
      <t>ショウショ</t>
    </rPh>
    <rPh sb="12" eb="14">
      <t>ソツギョウ</t>
    </rPh>
    <rPh sb="14" eb="17">
      <t>ショウメイショ</t>
    </rPh>
    <rPh sb="18" eb="19">
      <t>ハ</t>
    </rPh>
    <rPh sb="20" eb="21">
      <t>ツ</t>
    </rPh>
    <rPh sb="23" eb="25">
      <t>ヨウシ</t>
    </rPh>
    <rPh sb="31" eb="33">
      <t>ソツギョウ</t>
    </rPh>
    <rPh sb="33" eb="35">
      <t>ショウメイ</t>
    </rPh>
    <rPh sb="36" eb="38">
      <t>テイシュツ</t>
    </rPh>
    <rPh sb="39" eb="41">
      <t>フヨウ</t>
    </rPh>
    <rPh sb="42" eb="43">
      <t>カタ</t>
    </rPh>
    <rPh sb="44" eb="46">
      <t>ハクシ</t>
    </rPh>
    <rPh sb="47" eb="49">
      <t>ヨウシ</t>
    </rPh>
    <rPh sb="50" eb="52">
      <t>テンプ</t>
    </rPh>
    <phoneticPr fontId="1"/>
  </si>
  <si>
    <r>
      <t>　印刷いただいた1枚目（送付状）を封筒に貼付け、必要分の切手を添付して鉄骨技術者教育センターまでお送りください。なお、2枚目～6枚目の用紙は受験資格や申請ルートにかかわらず</t>
    </r>
    <r>
      <rPr>
        <b/>
        <u/>
        <sz val="14"/>
        <color rgb="FFFF0000"/>
        <rFont val="ＭＳ ゴシック"/>
        <family val="3"/>
        <charset val="128"/>
      </rPr>
      <t>必ず5枚1組</t>
    </r>
    <r>
      <rPr>
        <sz val="14"/>
        <color theme="1"/>
        <rFont val="ＭＳ ゴシック"/>
        <family val="3"/>
        <charset val="128"/>
      </rPr>
      <t>としてお送り下さい。その際、重ねる順番は一番上を2枚目に印刷された用紙として順番で5枚重ねてください。</t>
    </r>
    <rPh sb="1" eb="3">
      <t>インサツ</t>
    </rPh>
    <rPh sb="9" eb="11">
      <t>マイメ</t>
    </rPh>
    <rPh sb="12" eb="15">
      <t>ソウフジョウ</t>
    </rPh>
    <rPh sb="17" eb="19">
      <t>フウトウ</t>
    </rPh>
    <rPh sb="20" eb="22">
      <t>ハリツ</t>
    </rPh>
    <rPh sb="24" eb="26">
      <t>ヒツヨウ</t>
    </rPh>
    <rPh sb="26" eb="27">
      <t>ブン</t>
    </rPh>
    <rPh sb="28" eb="30">
      <t>キッテ</t>
    </rPh>
    <rPh sb="31" eb="33">
      <t>テンプ</t>
    </rPh>
    <rPh sb="35" eb="37">
      <t>テッコツ</t>
    </rPh>
    <rPh sb="37" eb="40">
      <t>ギジュツシャ</t>
    </rPh>
    <rPh sb="40" eb="42">
      <t>キョウイク</t>
    </rPh>
    <rPh sb="49" eb="50">
      <t>オク</t>
    </rPh>
    <rPh sb="60" eb="62">
      <t>マイメ</t>
    </rPh>
    <rPh sb="64" eb="66">
      <t>マイメ</t>
    </rPh>
    <rPh sb="67" eb="69">
      <t>ヨウシ</t>
    </rPh>
    <rPh sb="70" eb="72">
      <t>ジュケン</t>
    </rPh>
    <rPh sb="72" eb="74">
      <t>シカク</t>
    </rPh>
    <rPh sb="75" eb="77">
      <t>シンセイ</t>
    </rPh>
    <rPh sb="86" eb="87">
      <t>カナラ</t>
    </rPh>
    <rPh sb="89" eb="90">
      <t>マイ</t>
    </rPh>
    <rPh sb="91" eb="92">
      <t>クミ</t>
    </rPh>
    <rPh sb="96" eb="97">
      <t>オク</t>
    </rPh>
    <rPh sb="98" eb="99">
      <t>クダ</t>
    </rPh>
    <rPh sb="104" eb="105">
      <t>サイ</t>
    </rPh>
    <rPh sb="106" eb="107">
      <t>カサ</t>
    </rPh>
    <rPh sb="109" eb="111">
      <t>ジュンバン</t>
    </rPh>
    <rPh sb="112" eb="114">
      <t>イチバン</t>
    </rPh>
    <rPh sb="114" eb="115">
      <t>ウエ</t>
    </rPh>
    <rPh sb="117" eb="119">
      <t>マイメ</t>
    </rPh>
    <rPh sb="120" eb="122">
      <t>インサツ</t>
    </rPh>
    <rPh sb="125" eb="127">
      <t>ヨウシ</t>
    </rPh>
    <rPh sb="130" eb="132">
      <t>ジュンバン</t>
    </rPh>
    <rPh sb="134" eb="135">
      <t>マイ</t>
    </rPh>
    <rPh sb="135" eb="136">
      <t>カサ</t>
    </rPh>
    <phoneticPr fontId="1"/>
  </si>
  <si>
    <t>←勤務先情報を入力してください。なお、自営業の方で勤務先名が無い方は、送付先で「１：自宅」を選択し、所属と役職のみ入力してください。</t>
    <rPh sb="1" eb="4">
      <t>キンムサキ</t>
    </rPh>
    <rPh sb="4" eb="6">
      <t>ジョウホウ</t>
    </rPh>
    <rPh sb="7" eb="9">
      <t>ニュウリョク</t>
    </rPh>
    <rPh sb="19" eb="22">
      <t>ジエイギョウ</t>
    </rPh>
    <rPh sb="23" eb="24">
      <t>カタ</t>
    </rPh>
    <rPh sb="25" eb="28">
      <t>キンムサキ</t>
    </rPh>
    <rPh sb="28" eb="29">
      <t>メイ</t>
    </rPh>
    <rPh sb="30" eb="31">
      <t>ナ</t>
    </rPh>
    <rPh sb="32" eb="33">
      <t>カタ</t>
    </rPh>
    <rPh sb="35" eb="38">
      <t>ソウフサキ</t>
    </rPh>
    <rPh sb="42" eb="44">
      <t>ジタク</t>
    </rPh>
    <rPh sb="46" eb="48">
      <t>センタク</t>
    </rPh>
    <rPh sb="50" eb="52">
      <t>ショゾク</t>
    </rPh>
    <rPh sb="53" eb="55">
      <t>ヤクショク</t>
    </rPh>
    <rPh sb="57" eb="59">
      <t>ニュウリョク</t>
    </rPh>
    <phoneticPr fontId="1"/>
  </si>
  <si>
    <t>入力チェック</t>
    <rPh sb="0" eb="2">
      <t>ニュウリョク</t>
    </rPh>
    <phoneticPr fontId="1"/>
  </si>
  <si>
    <t>入力内容</t>
    <rPh sb="0" eb="2">
      <t>ニュウリョク</t>
    </rPh>
    <rPh sb="2" eb="4">
      <t>ナイヨウ</t>
    </rPh>
    <phoneticPr fontId="1"/>
  </si>
  <si>
    <t>申請月</t>
    <rPh sb="0" eb="2">
      <t>シンセイ</t>
    </rPh>
    <rPh sb="2" eb="3">
      <t>ツキ</t>
    </rPh>
    <phoneticPr fontId="1"/>
  </si>
  <si>
    <t>申請日</t>
    <rPh sb="0" eb="2">
      <t>シンセイ</t>
    </rPh>
    <rPh sb="2" eb="3">
      <t>ヒ</t>
    </rPh>
    <phoneticPr fontId="1"/>
  </si>
  <si>
    <t>希望地</t>
    <rPh sb="0" eb="2">
      <t>キボウ</t>
    </rPh>
    <rPh sb="2" eb="3">
      <t>チ</t>
    </rPh>
    <phoneticPr fontId="1"/>
  </si>
  <si>
    <t>受験内容</t>
    <rPh sb="0" eb="2">
      <t>ジュケン</t>
    </rPh>
    <rPh sb="2" eb="4">
      <t>ナイヨウ</t>
    </rPh>
    <phoneticPr fontId="1"/>
  </si>
  <si>
    <t>受験資格</t>
    <rPh sb="0" eb="2">
      <t>ジュケン</t>
    </rPh>
    <rPh sb="2" eb="4">
      <t>シカク</t>
    </rPh>
    <phoneticPr fontId="1"/>
  </si>
  <si>
    <t>最終学歴</t>
    <rPh sb="0" eb="2">
      <t>サイシュウ</t>
    </rPh>
    <rPh sb="2" eb="4">
      <t>ガクレキ</t>
    </rPh>
    <phoneticPr fontId="1"/>
  </si>
  <si>
    <t>学校名</t>
    <rPh sb="0" eb="3">
      <t>ガッコウメイ</t>
    </rPh>
    <phoneticPr fontId="1"/>
  </si>
  <si>
    <t>学部</t>
    <rPh sb="0" eb="2">
      <t>ガクブ</t>
    </rPh>
    <phoneticPr fontId="1"/>
  </si>
  <si>
    <t>卒業年</t>
    <rPh sb="0" eb="2">
      <t>ソツギョウ</t>
    </rPh>
    <rPh sb="2" eb="3">
      <t>ネン</t>
    </rPh>
    <phoneticPr fontId="1"/>
  </si>
  <si>
    <t>卒業月</t>
    <rPh sb="0" eb="2">
      <t>ソツギョウ</t>
    </rPh>
    <rPh sb="2" eb="3">
      <t>ツキ</t>
    </rPh>
    <phoneticPr fontId="1"/>
  </si>
  <si>
    <t>実務経験年</t>
    <rPh sb="0" eb="2">
      <t>ジツム</t>
    </rPh>
    <rPh sb="2" eb="4">
      <t>ケイケン</t>
    </rPh>
    <rPh sb="4" eb="5">
      <t>ネン</t>
    </rPh>
    <phoneticPr fontId="1"/>
  </si>
  <si>
    <t>実務経験月</t>
    <rPh sb="0" eb="2">
      <t>ジツム</t>
    </rPh>
    <rPh sb="2" eb="4">
      <t>ケイケン</t>
    </rPh>
    <rPh sb="4" eb="5">
      <t>ツキ</t>
    </rPh>
    <phoneticPr fontId="1"/>
  </si>
  <si>
    <t>予定年</t>
    <rPh sb="0" eb="2">
      <t>ヨテイ</t>
    </rPh>
    <rPh sb="2" eb="3">
      <t>ネン</t>
    </rPh>
    <phoneticPr fontId="1"/>
  </si>
  <si>
    <t>予定月</t>
    <rPh sb="0" eb="2">
      <t>ヨテイ</t>
    </rPh>
    <rPh sb="2" eb="3">
      <t>ツキ</t>
    </rPh>
    <phoneticPr fontId="1"/>
  </si>
  <si>
    <t>送付先</t>
    <rPh sb="0" eb="3">
      <t>ソウフサキ</t>
    </rPh>
    <phoneticPr fontId="1"/>
  </si>
  <si>
    <t>セイ</t>
    <phoneticPr fontId="1"/>
  </si>
  <si>
    <t>メイ</t>
    <phoneticPr fontId="1"/>
  </si>
  <si>
    <t>姓</t>
    <rPh sb="0" eb="1">
      <t>セイ</t>
    </rPh>
    <phoneticPr fontId="1"/>
  </si>
  <si>
    <t>名</t>
    <rPh sb="0" eb="1">
      <t>メイ</t>
    </rPh>
    <phoneticPr fontId="1"/>
  </si>
  <si>
    <t>性別</t>
    <rPh sb="0" eb="2">
      <t>セイベツ</t>
    </rPh>
    <phoneticPr fontId="1"/>
  </si>
  <si>
    <t>生年</t>
    <rPh sb="0" eb="2">
      <t>セイネン</t>
    </rPh>
    <phoneticPr fontId="1"/>
  </si>
  <si>
    <t>生月</t>
    <rPh sb="0" eb="2">
      <t>イキツキツキ</t>
    </rPh>
    <phoneticPr fontId="1"/>
  </si>
  <si>
    <t>生日</t>
    <rPh sb="0" eb="1">
      <t>セイ</t>
    </rPh>
    <rPh sb="1" eb="2">
      <t>ビ</t>
    </rPh>
    <phoneticPr fontId="1"/>
  </si>
  <si>
    <t>国籍</t>
    <rPh sb="0" eb="2">
      <t>コクセキ</t>
    </rPh>
    <phoneticPr fontId="1"/>
  </si>
  <si>
    <t>自宅郵便１</t>
    <rPh sb="0" eb="2">
      <t>ジタク</t>
    </rPh>
    <rPh sb="2" eb="4">
      <t>ユウビン</t>
    </rPh>
    <phoneticPr fontId="1"/>
  </si>
  <si>
    <t>自宅郵便２</t>
    <rPh sb="0" eb="2">
      <t>ジタク</t>
    </rPh>
    <rPh sb="2" eb="4">
      <t>ユウビン</t>
    </rPh>
    <phoneticPr fontId="1"/>
  </si>
  <si>
    <t>自宅住所１</t>
    <rPh sb="0" eb="2">
      <t>ジタク</t>
    </rPh>
    <rPh sb="2" eb="4">
      <t>ジュウショ</t>
    </rPh>
    <phoneticPr fontId="1"/>
  </si>
  <si>
    <t>自宅住所２</t>
    <rPh sb="0" eb="2">
      <t>ジタク</t>
    </rPh>
    <rPh sb="2" eb="4">
      <t>ジュウショ</t>
    </rPh>
    <phoneticPr fontId="1"/>
  </si>
  <si>
    <t>自宅電話１－１</t>
    <rPh sb="0" eb="2">
      <t>ジタク</t>
    </rPh>
    <rPh sb="2" eb="4">
      <t>デンワ</t>
    </rPh>
    <phoneticPr fontId="1"/>
  </si>
  <si>
    <t>自宅電話１－２</t>
    <rPh sb="0" eb="2">
      <t>ジタク</t>
    </rPh>
    <rPh sb="2" eb="4">
      <t>デンワ</t>
    </rPh>
    <phoneticPr fontId="1"/>
  </si>
  <si>
    <t>自宅電話１－３</t>
    <rPh sb="0" eb="2">
      <t>ジタク</t>
    </rPh>
    <rPh sb="2" eb="4">
      <t>デンワ</t>
    </rPh>
    <phoneticPr fontId="1"/>
  </si>
  <si>
    <t>自宅電話２－１</t>
    <rPh sb="0" eb="2">
      <t>ジタク</t>
    </rPh>
    <rPh sb="2" eb="4">
      <t>デンワ</t>
    </rPh>
    <phoneticPr fontId="1"/>
  </si>
  <si>
    <t>自宅電話２－２</t>
    <rPh sb="0" eb="2">
      <t>ジタク</t>
    </rPh>
    <rPh sb="2" eb="4">
      <t>デンワ</t>
    </rPh>
    <phoneticPr fontId="1"/>
  </si>
  <si>
    <t>自宅電話２－３</t>
    <rPh sb="0" eb="2">
      <t>ジタク</t>
    </rPh>
    <rPh sb="2" eb="4">
      <t>デンワ</t>
    </rPh>
    <phoneticPr fontId="1"/>
  </si>
  <si>
    <t>自宅FAX１</t>
    <rPh sb="0" eb="2">
      <t>ジタク</t>
    </rPh>
    <phoneticPr fontId="1"/>
  </si>
  <si>
    <t>自宅FAX２</t>
    <rPh sb="0" eb="2">
      <t>ジタク</t>
    </rPh>
    <phoneticPr fontId="1"/>
  </si>
  <si>
    <t>自宅FAX３</t>
    <rPh sb="0" eb="2">
      <t>ジタク</t>
    </rPh>
    <phoneticPr fontId="1"/>
  </si>
  <si>
    <t>所属</t>
    <rPh sb="0" eb="2">
      <t>ショゾク</t>
    </rPh>
    <phoneticPr fontId="1"/>
  </si>
  <si>
    <t>役職</t>
    <rPh sb="0" eb="2">
      <t>ヤクショク</t>
    </rPh>
    <phoneticPr fontId="1"/>
  </si>
  <si>
    <t>キンムサキ</t>
    <phoneticPr fontId="1"/>
  </si>
  <si>
    <t>勤務先</t>
    <rPh sb="0" eb="3">
      <t>キンムサキ</t>
    </rPh>
    <phoneticPr fontId="1"/>
  </si>
  <si>
    <t>部署</t>
    <rPh sb="0" eb="2">
      <t>ブショ</t>
    </rPh>
    <phoneticPr fontId="1"/>
  </si>
  <si>
    <t>勤務先郵便１</t>
    <rPh sb="0" eb="3">
      <t>キンムサキ</t>
    </rPh>
    <rPh sb="3" eb="5">
      <t>ユウビン</t>
    </rPh>
    <phoneticPr fontId="1"/>
  </si>
  <si>
    <t>勤務先郵便２</t>
    <rPh sb="0" eb="3">
      <t>キンムサキ</t>
    </rPh>
    <rPh sb="3" eb="5">
      <t>ユウビン</t>
    </rPh>
    <phoneticPr fontId="1"/>
  </si>
  <si>
    <t>勤務先住所１</t>
    <rPh sb="0" eb="3">
      <t>キンムサキ</t>
    </rPh>
    <rPh sb="3" eb="5">
      <t>ジュウショ</t>
    </rPh>
    <phoneticPr fontId="1"/>
  </si>
  <si>
    <t>勤務先住所２</t>
    <rPh sb="0" eb="3">
      <t>キンムサキ</t>
    </rPh>
    <rPh sb="3" eb="5">
      <t>ジュウショ</t>
    </rPh>
    <phoneticPr fontId="1"/>
  </si>
  <si>
    <t>勤務先電話１－１</t>
    <rPh sb="0" eb="3">
      <t>キンムサキ</t>
    </rPh>
    <rPh sb="3" eb="5">
      <t>デンワ</t>
    </rPh>
    <phoneticPr fontId="1"/>
  </si>
  <si>
    <t>勤務先電話１－２</t>
    <rPh sb="0" eb="3">
      <t>キンムサキ</t>
    </rPh>
    <rPh sb="3" eb="5">
      <t>デンワ</t>
    </rPh>
    <phoneticPr fontId="1"/>
  </si>
  <si>
    <t>勤務先電話１－３</t>
    <rPh sb="0" eb="3">
      <t>キンムサキ</t>
    </rPh>
    <rPh sb="3" eb="5">
      <t>デンワ</t>
    </rPh>
    <phoneticPr fontId="1"/>
  </si>
  <si>
    <t>勤務先電話２－１</t>
    <rPh sb="0" eb="3">
      <t>キンムサキ</t>
    </rPh>
    <rPh sb="3" eb="5">
      <t>デンワ</t>
    </rPh>
    <phoneticPr fontId="1"/>
  </si>
  <si>
    <t>勤務先電話２－２</t>
    <rPh sb="0" eb="3">
      <t>キンムサキ</t>
    </rPh>
    <rPh sb="3" eb="5">
      <t>デンワ</t>
    </rPh>
    <phoneticPr fontId="1"/>
  </si>
  <si>
    <t>勤務先電話２－３</t>
    <rPh sb="0" eb="3">
      <t>キンムサキ</t>
    </rPh>
    <rPh sb="3" eb="5">
      <t>デンワ</t>
    </rPh>
    <phoneticPr fontId="1"/>
  </si>
  <si>
    <t>勤務先FAX１</t>
    <rPh sb="0" eb="3">
      <t>キンムサキ</t>
    </rPh>
    <phoneticPr fontId="1"/>
  </si>
  <si>
    <t>勤務先FAX２</t>
    <rPh sb="0" eb="3">
      <t>キンムサキ</t>
    </rPh>
    <phoneticPr fontId="1"/>
  </si>
  <si>
    <t>勤務先FAX３</t>
    <rPh sb="0" eb="3">
      <t>キンムサキ</t>
    </rPh>
    <phoneticPr fontId="1"/>
  </si>
  <si>
    <t>実務経験１</t>
    <rPh sb="0" eb="2">
      <t>ジツム</t>
    </rPh>
    <rPh sb="2" eb="4">
      <t>ケイケン</t>
    </rPh>
    <phoneticPr fontId="1"/>
  </si>
  <si>
    <t>実務経験２</t>
    <rPh sb="0" eb="2">
      <t>ジツム</t>
    </rPh>
    <rPh sb="2" eb="4">
      <t>ケイケン</t>
    </rPh>
    <phoneticPr fontId="1"/>
  </si>
  <si>
    <t>実務経験３</t>
    <rPh sb="0" eb="2">
      <t>ジツム</t>
    </rPh>
    <rPh sb="2" eb="4">
      <t>ケイケン</t>
    </rPh>
    <phoneticPr fontId="1"/>
  </si>
  <si>
    <t>実務経験４</t>
    <rPh sb="0" eb="2">
      <t>ジツム</t>
    </rPh>
    <rPh sb="2" eb="4">
      <t>ケイケン</t>
    </rPh>
    <phoneticPr fontId="1"/>
  </si>
  <si>
    <t>9．実務経験証明書（製品を実務経験で申請する場合および超音波を申請する方のみ入力）</t>
    <rPh sb="2" eb="4">
      <t>ジツム</t>
    </rPh>
    <rPh sb="4" eb="6">
      <t>ケイケン</t>
    </rPh>
    <rPh sb="6" eb="9">
      <t>ショウメイショ</t>
    </rPh>
    <rPh sb="10" eb="12">
      <t>セイヒン</t>
    </rPh>
    <rPh sb="13" eb="15">
      <t>ジツム</t>
    </rPh>
    <rPh sb="15" eb="17">
      <t>ケイケン</t>
    </rPh>
    <rPh sb="18" eb="20">
      <t>シンセイ</t>
    </rPh>
    <rPh sb="22" eb="24">
      <t>バアイ</t>
    </rPh>
    <rPh sb="27" eb="30">
      <t>チョウオンパ</t>
    </rPh>
    <rPh sb="31" eb="33">
      <t>シンセイ</t>
    </rPh>
    <rPh sb="35" eb="36">
      <t>カタ</t>
    </rPh>
    <rPh sb="38" eb="40">
      <t>ニュウリョク</t>
    </rPh>
    <phoneticPr fontId="1"/>
  </si>
  <si>
    <t>No.</t>
    <phoneticPr fontId="1"/>
  </si>
  <si>
    <t>項目</t>
    <rPh sb="0" eb="2">
      <t>コウモク</t>
    </rPh>
    <phoneticPr fontId="1"/>
  </si>
  <si>
    <t>-</t>
    <phoneticPr fontId="1"/>
  </si>
  <si>
    <t>NGメッセージ</t>
    <phoneticPr fontId="1"/>
  </si>
  <si>
    <t>NG</t>
    <phoneticPr fontId="1"/>
  </si>
  <si>
    <t>受験希望地</t>
    <rPh sb="0" eb="2">
      <t>ジュケン</t>
    </rPh>
    <rPh sb="2" eb="4">
      <t>キボウ</t>
    </rPh>
    <rPh sb="4" eb="5">
      <t>チ</t>
    </rPh>
    <phoneticPr fontId="1"/>
  </si>
  <si>
    <t>申請日</t>
    <rPh sb="0" eb="2">
      <t>シンセイ</t>
    </rPh>
    <rPh sb="2" eb="3">
      <t>ビ</t>
    </rPh>
    <phoneticPr fontId="1"/>
  </si>
  <si>
    <t>申請資格</t>
    <rPh sb="0" eb="2">
      <t>シンセイ</t>
    </rPh>
    <rPh sb="2" eb="4">
      <t>シカク</t>
    </rPh>
    <phoneticPr fontId="1"/>
  </si>
  <si>
    <t>卒業年月日</t>
    <rPh sb="0" eb="2">
      <t>ソツギョウ</t>
    </rPh>
    <rPh sb="2" eb="5">
      <t>ネンガッピ</t>
    </rPh>
    <phoneticPr fontId="1"/>
  </si>
  <si>
    <t>を正しく入力してください</t>
    <rPh sb="1" eb="2">
      <t>タダ</t>
    </rPh>
    <rPh sb="4" eb="6">
      <t>ニュウリョク</t>
    </rPh>
    <phoneticPr fontId="1"/>
  </si>
  <si>
    <t>実務経験年数を満足する予定</t>
    <rPh sb="0" eb="2">
      <t>ジツム</t>
    </rPh>
    <rPh sb="2" eb="4">
      <t>ケイケン</t>
    </rPh>
    <rPh sb="4" eb="6">
      <t>ネンスウ</t>
    </rPh>
    <rPh sb="7" eb="9">
      <t>マンゾク</t>
    </rPh>
    <rPh sb="11" eb="13">
      <t>ヨテイ</t>
    </rPh>
    <phoneticPr fontId="1"/>
  </si>
  <si>
    <t>勤務先電話１</t>
    <rPh sb="0" eb="3">
      <t>キンムサキ</t>
    </rPh>
    <rPh sb="3" eb="5">
      <t>デンワ</t>
    </rPh>
    <phoneticPr fontId="1"/>
  </si>
  <si>
    <t>勤務先郵便番号</t>
    <rPh sb="0" eb="3">
      <t>キンムサキ</t>
    </rPh>
    <rPh sb="3" eb="5">
      <t>ユウビン</t>
    </rPh>
    <rPh sb="5" eb="7">
      <t>バンゴウ</t>
    </rPh>
    <phoneticPr fontId="1"/>
  </si>
  <si>
    <t>勤務先住所</t>
    <rPh sb="0" eb="3">
      <t>キンムサキ</t>
    </rPh>
    <rPh sb="3" eb="5">
      <t>ジュウショ</t>
    </rPh>
    <phoneticPr fontId="1"/>
  </si>
  <si>
    <t>自宅電話番号１</t>
    <rPh sb="0" eb="2">
      <t>ジタク</t>
    </rPh>
    <rPh sb="2" eb="4">
      <t>デンワ</t>
    </rPh>
    <rPh sb="4" eb="6">
      <t>バンゴウ</t>
    </rPh>
    <phoneticPr fontId="1"/>
  </si>
  <si>
    <t>自宅住所</t>
    <rPh sb="0" eb="2">
      <t>ジタク</t>
    </rPh>
    <rPh sb="2" eb="4">
      <t>ジュウショ</t>
    </rPh>
    <phoneticPr fontId="1"/>
  </si>
  <si>
    <t>自宅郵便番号</t>
    <rPh sb="0" eb="2">
      <t>ジタク</t>
    </rPh>
    <rPh sb="2" eb="6">
      <t>ユウビンバンゴウ</t>
    </rPh>
    <phoneticPr fontId="1"/>
  </si>
  <si>
    <t>表示NGメッセージ</t>
    <rPh sb="0" eb="2">
      <t>ヒョウジ</t>
    </rPh>
    <phoneticPr fontId="1"/>
  </si>
  <si>
    <t>自宅電話番号２</t>
    <rPh sb="0" eb="2">
      <t>ジタク</t>
    </rPh>
    <rPh sb="2" eb="4">
      <t>デンワ</t>
    </rPh>
    <rPh sb="4" eb="6">
      <t>バンゴウ</t>
    </rPh>
    <phoneticPr fontId="1"/>
  </si>
  <si>
    <t>自宅FAX</t>
    <rPh sb="0" eb="2">
      <t>ジタク</t>
    </rPh>
    <phoneticPr fontId="1"/>
  </si>
  <si>
    <t>勤務先電話２</t>
    <rPh sb="0" eb="3">
      <t>キンムサキ</t>
    </rPh>
    <rPh sb="3" eb="5">
      <t>デンワ</t>
    </rPh>
    <phoneticPr fontId="1"/>
  </si>
  <si>
    <t>勤務先FAX</t>
    <rPh sb="0" eb="3">
      <t>キンムサキ</t>
    </rPh>
    <phoneticPr fontId="1"/>
  </si>
  <si>
    <t>日本</t>
    <rPh sb="0" eb="2">
      <t>ニホン</t>
    </rPh>
    <phoneticPr fontId="1"/>
  </si>
  <si>
    <t>２：東北（宮城）</t>
    <rPh sb="2" eb="4">
      <t>トウホク</t>
    </rPh>
    <rPh sb="5" eb="7">
      <t>ミヤギ</t>
    </rPh>
    <phoneticPr fontId="1"/>
  </si>
  <si>
    <t>４：北陸（石川）</t>
    <rPh sb="2" eb="4">
      <t>ホクリク</t>
    </rPh>
    <rPh sb="5" eb="7">
      <t>イシカワ</t>
    </rPh>
    <phoneticPr fontId="1"/>
  </si>
  <si>
    <t>製品</t>
    <rPh sb="0" eb="2">
      <t>セイヒン</t>
    </rPh>
    <phoneticPr fontId="1"/>
  </si>
  <si>
    <t>超音波</t>
    <rPh sb="0" eb="3">
      <t>チョウオンパ</t>
    </rPh>
    <phoneticPr fontId="1"/>
  </si>
  <si>
    <t>製品A</t>
    <rPh sb="0" eb="2">
      <t>セイヒン</t>
    </rPh>
    <phoneticPr fontId="1"/>
  </si>
  <si>
    <t>製品B</t>
    <rPh sb="0" eb="2">
      <t>セイヒン</t>
    </rPh>
    <phoneticPr fontId="1"/>
  </si>
  <si>
    <t>超音波AB</t>
    <rPh sb="0" eb="3">
      <t>チョウオンパ</t>
    </rPh>
    <phoneticPr fontId="1"/>
  </si>
  <si>
    <t>希望地選択肢チェック</t>
    <rPh sb="0" eb="2">
      <t>キボウ</t>
    </rPh>
    <rPh sb="2" eb="3">
      <t>チ</t>
    </rPh>
    <rPh sb="3" eb="6">
      <t>センタクシ</t>
    </rPh>
    <phoneticPr fontId="1"/>
  </si>
  <si>
    <t>開催のない地区を</t>
    <rPh sb="0" eb="2">
      <t>カイサイ</t>
    </rPh>
    <rPh sb="5" eb="7">
      <t>チク</t>
    </rPh>
    <phoneticPr fontId="1"/>
  </si>
  <si>
    <t>選択しています</t>
    <rPh sb="0" eb="2">
      <t>センタク</t>
    </rPh>
    <phoneticPr fontId="1"/>
  </si>
  <si>
    <t>受験資格選択肢チェック</t>
    <rPh sb="0" eb="2">
      <t>ジュケン</t>
    </rPh>
    <rPh sb="2" eb="4">
      <t>シカク</t>
    </rPh>
    <rPh sb="4" eb="7">
      <t>センタクシ</t>
    </rPh>
    <phoneticPr fontId="1"/>
  </si>
  <si>
    <t>受験資格の選択に</t>
    <rPh sb="0" eb="2">
      <t>ジュケン</t>
    </rPh>
    <rPh sb="2" eb="4">
      <t>シカク</t>
    </rPh>
    <rPh sb="5" eb="7">
      <t>センタク</t>
    </rPh>
    <phoneticPr fontId="1"/>
  </si>
  <si>
    <t>誤りがあります</t>
    <rPh sb="0" eb="1">
      <t>アヤマ</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</si>
</sst>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0000000000_);[Red]\(0.0000000000\)"/>
  </numFmts>
  <fonts count="31" x14ac:knownFonts="1">
    <font>
      <sz val="11"/>
      <color theme="1"/>
      <name val="游ゴシック"/>
      <family val="2"/>
      <charset val="128"/>
      <scheme val="minor"/>
    </font>
    <font>
      <sz val="6"/>
      <name val="游ゴシック"/>
      <family val="2"/>
      <charset val="128"/>
      <scheme val="minor"/>
    </font>
    <font>
      <b/>
      <sz val="18"/>
      <color theme="1"/>
      <name val="ＭＳ ゴシック"/>
      <family val="3"/>
      <charset val="128"/>
    </font>
    <font>
      <b/>
      <sz val="18"/>
      <color rgb="FFFF0000"/>
      <name val="ＭＳ ゴシック"/>
      <family val="3"/>
      <charset val="128"/>
    </font>
    <font>
      <sz val="11"/>
      <color theme="1"/>
      <name val="ＭＳ ゴシック"/>
      <family val="3"/>
      <charset val="128"/>
    </font>
    <font>
      <b/>
      <sz val="14"/>
      <color theme="1"/>
      <name val="ＭＳ ゴシック"/>
      <family val="3"/>
      <charset val="128"/>
    </font>
    <font>
      <sz val="14"/>
      <color theme="1"/>
      <name val="ＭＳ ゴシック"/>
      <family val="3"/>
      <charset val="128"/>
    </font>
    <font>
      <b/>
      <sz val="14"/>
      <color rgb="FFFF0000"/>
      <name val="ＭＳ ゴシック"/>
      <family val="3"/>
      <charset val="128"/>
    </font>
    <font>
      <b/>
      <sz val="14"/>
      <color theme="7"/>
      <name val="ＭＳ ゴシック"/>
      <family val="3"/>
      <charset val="128"/>
    </font>
    <font>
      <b/>
      <sz val="14"/>
      <name val="ＭＳ ゴシック"/>
      <family val="3"/>
      <charset val="128"/>
    </font>
    <font>
      <b/>
      <sz val="14"/>
      <color rgb="FF00B050"/>
      <name val="ＭＳ ゴシック"/>
      <family val="3"/>
      <charset val="128"/>
    </font>
    <font>
      <b/>
      <sz val="14"/>
      <color theme="8" tint="0.39997558519241921"/>
      <name val="ＭＳ ゴシック"/>
      <family val="3"/>
      <charset val="128"/>
    </font>
    <font>
      <sz val="16"/>
      <color theme="1"/>
      <name val="ＭＳ ゴシック"/>
      <family val="3"/>
      <charset val="128"/>
    </font>
    <font>
      <b/>
      <sz val="12"/>
      <color theme="1"/>
      <name val="ＭＳ ゴシック"/>
      <family val="3"/>
      <charset val="128"/>
    </font>
    <font>
      <b/>
      <sz val="16"/>
      <color rgb="FFFF0000"/>
      <name val="ＭＳ ゴシック"/>
      <family val="3"/>
      <charset val="128"/>
    </font>
    <font>
      <sz val="11"/>
      <color rgb="FFFF0000"/>
      <name val="ＭＳ ゴシック"/>
      <family val="3"/>
      <charset val="128"/>
    </font>
    <font>
      <b/>
      <sz val="12"/>
      <name val="ＭＳ ゴシック"/>
      <family val="3"/>
      <charset val="128"/>
    </font>
    <font>
      <sz val="10"/>
      <color theme="1"/>
      <name val="ＭＳ ゴシック"/>
      <family val="3"/>
      <charset val="128"/>
    </font>
    <font>
      <sz val="11"/>
      <color theme="1"/>
      <name val="游ゴシック"/>
      <family val="2"/>
      <charset val="128"/>
      <scheme val="minor"/>
    </font>
    <font>
      <sz val="9"/>
      <color theme="1"/>
      <name val="ＭＳ ゴシック"/>
      <family val="3"/>
      <charset val="128"/>
    </font>
    <font>
      <sz val="8"/>
      <color theme="1"/>
      <name val="ＭＳ ゴシック"/>
      <family val="3"/>
      <charset val="128"/>
    </font>
    <font>
      <sz val="12"/>
      <color theme="1"/>
      <name val="ＭＳ ゴシック"/>
      <family val="3"/>
      <charset val="128"/>
    </font>
    <font>
      <sz val="20"/>
      <color theme="1"/>
      <name val="ＭＳ ゴシック"/>
      <family val="3"/>
      <charset val="128"/>
    </font>
    <font>
      <sz val="18"/>
      <color theme="1"/>
      <name val="ＭＳ ゴシック"/>
      <family val="3"/>
      <charset val="128"/>
    </font>
    <font>
      <sz val="8"/>
      <color rgb="FFFF0000"/>
      <name val="ＭＳ ゴシック"/>
      <family val="3"/>
      <charset val="128"/>
    </font>
    <font>
      <b/>
      <sz val="72"/>
      <color rgb="FFFF0000"/>
      <name val="ＭＳ ゴシック"/>
      <family val="3"/>
      <charset val="128"/>
    </font>
    <font>
      <b/>
      <sz val="18"/>
      <color rgb="FF0070C0"/>
      <name val="ＭＳ ゴシック"/>
      <family val="3"/>
      <charset val="128"/>
    </font>
    <font>
      <sz val="22"/>
      <color theme="1"/>
      <name val="HG丸ｺﾞｼｯｸM-PRO"/>
      <family val="3"/>
      <charset val="128"/>
    </font>
    <font>
      <sz val="12"/>
      <color rgb="FFFF0000"/>
      <name val="ＭＳ ゴシック"/>
      <family val="3"/>
      <charset val="128"/>
    </font>
    <font>
      <b/>
      <u/>
      <sz val="14"/>
      <color rgb="FFFF0000"/>
      <name val="ＭＳ ゴシック"/>
      <family val="3"/>
      <charset val="128"/>
    </font>
    <font>
      <b/>
      <u/>
      <sz val="14"/>
      <color rgb="FF0070C0"/>
      <name val="ＭＳ ゴシック"/>
      <family val="3"/>
      <charset val="128"/>
    </font>
  </fonts>
  <fills count="15">
    <fill>
      <patternFill patternType="none"/>
    </fill>
    <fill>
      <patternFill patternType="gray125"/>
    </fill>
    <fill>
      <patternFill patternType="solid">
        <fgColor theme="7"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lightUp">
        <fgColor rgb="FFFF0000"/>
      </patternFill>
    </fill>
    <fill>
      <patternFill patternType="lightUp">
        <fgColor rgb="FFFF0000"/>
        <bgColor theme="0"/>
      </patternFill>
    </fill>
    <fill>
      <patternFill patternType="solid">
        <fgColor theme="6" tint="0.79998168889431442"/>
        <bgColor indexed="64"/>
      </patternFill>
    </fill>
    <fill>
      <patternFill patternType="solid">
        <fgColor rgb="FF3399FF"/>
        <bgColor indexed="64"/>
      </patternFill>
    </fill>
    <fill>
      <patternFill patternType="solid">
        <fgColor rgb="FFFF6699"/>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top/>
      <bottom style="mediumDashDot">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thin">
        <color indexed="64"/>
      </bottom>
      <diagonal/>
    </border>
    <border>
      <left/>
      <right style="medium">
        <color rgb="FFFF0000"/>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thin">
        <color indexed="64"/>
      </top>
      <bottom/>
      <diagonal/>
    </border>
    <border>
      <left/>
      <right style="medium">
        <color rgb="FFFF0000"/>
      </right>
      <top style="thin">
        <color indexed="64"/>
      </top>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style="medium">
        <color rgb="FFFF0000"/>
      </top>
      <bottom style="medium">
        <color rgb="FFFF0000"/>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313">
    <xf numFmtId="0" fontId="0" fillId="0" borderId="0" xfId="0">
      <alignment vertical="center"/>
    </xf>
    <xf numFmtId="0" fontId="4" fillId="0" borderId="0" xfId="0" applyFont="1">
      <alignment vertical="center"/>
    </xf>
    <xf numFmtId="0" fontId="7" fillId="0" borderId="0" xfId="0" applyFont="1">
      <alignment vertical="center"/>
    </xf>
    <xf numFmtId="0" fontId="9" fillId="0" borderId="0" xfId="0" applyFont="1">
      <alignment vertical="center"/>
    </xf>
    <xf numFmtId="0" fontId="4" fillId="0" borderId="4" xfId="0" applyFont="1" applyBorder="1">
      <alignment vertical="center"/>
    </xf>
    <xf numFmtId="0" fontId="4" fillId="0" borderId="5" xfId="0" applyFont="1" applyBorder="1">
      <alignment vertical="center"/>
    </xf>
    <xf numFmtId="0" fontId="4" fillId="0" borderId="6" xfId="0" applyFont="1" applyBorder="1">
      <alignment vertical="center"/>
    </xf>
    <xf numFmtId="0" fontId="4" fillId="3" borderId="0" xfId="0" applyFont="1" applyFill="1">
      <alignment vertical="center"/>
    </xf>
    <xf numFmtId="0" fontId="4" fillId="0" borderId="0" xfId="0" applyFont="1" applyAlignment="1">
      <alignment vertical="center" wrapText="1"/>
    </xf>
    <xf numFmtId="49" fontId="4" fillId="0" borderId="0" xfId="0" applyNumberFormat="1" applyFont="1">
      <alignment vertical="center"/>
    </xf>
    <xf numFmtId="20" fontId="4" fillId="0" borderId="0" xfId="0" applyNumberFormat="1" applyFont="1">
      <alignment vertical="center"/>
    </xf>
    <xf numFmtId="0" fontId="4" fillId="0" borderId="35" xfId="0" applyFont="1" applyBorder="1">
      <alignment vertical="center"/>
    </xf>
    <xf numFmtId="0" fontId="4" fillId="7" borderId="0" xfId="0" applyFont="1" applyFill="1">
      <alignment vertical="center"/>
    </xf>
    <xf numFmtId="0" fontId="4" fillId="7" borderId="34" xfId="0" applyFont="1" applyFill="1" applyBorder="1">
      <alignment vertical="center"/>
    </xf>
    <xf numFmtId="0" fontId="4" fillId="7" borderId="35" xfId="0" applyFont="1" applyFill="1" applyBorder="1">
      <alignment vertical="center"/>
    </xf>
    <xf numFmtId="0" fontId="4" fillId="7" borderId="31" xfId="0" applyFont="1" applyFill="1" applyBorder="1">
      <alignment vertical="center"/>
    </xf>
    <xf numFmtId="0" fontId="4" fillId="7" borderId="32" xfId="0" applyFont="1" applyFill="1" applyBorder="1">
      <alignment vertical="center"/>
    </xf>
    <xf numFmtId="0" fontId="4" fillId="7" borderId="38" xfId="0" applyFont="1" applyFill="1" applyBorder="1">
      <alignment vertical="center"/>
    </xf>
    <xf numFmtId="0" fontId="4" fillId="7" borderId="39" xfId="0" applyFont="1" applyFill="1" applyBorder="1">
      <alignment vertical="center"/>
    </xf>
    <xf numFmtId="0" fontId="4" fillId="2" borderId="0" xfId="0" applyFont="1" applyFill="1">
      <alignment vertical="center"/>
    </xf>
    <xf numFmtId="0" fontId="4" fillId="7" borderId="33" xfId="0" applyFont="1" applyFill="1" applyBorder="1">
      <alignment vertical="center"/>
    </xf>
    <xf numFmtId="0" fontId="4" fillId="7" borderId="40" xfId="0" applyFont="1" applyFill="1" applyBorder="1">
      <alignment vertical="center"/>
    </xf>
    <xf numFmtId="0" fontId="4" fillId="0" borderId="31" xfId="0" applyFont="1" applyBorder="1">
      <alignment vertical="center"/>
    </xf>
    <xf numFmtId="0" fontId="4" fillId="0" borderId="32" xfId="0" applyFont="1" applyBorder="1">
      <alignment vertical="center"/>
    </xf>
    <xf numFmtId="0" fontId="4" fillId="0" borderId="33" xfId="0" applyFont="1" applyBorder="1">
      <alignment vertical="center"/>
    </xf>
    <xf numFmtId="0" fontId="4" fillId="0" borderId="34" xfId="0" applyFont="1" applyBorder="1">
      <alignment vertical="center"/>
    </xf>
    <xf numFmtId="0" fontId="4" fillId="0" borderId="38" xfId="0" applyFont="1" applyBorder="1">
      <alignment vertical="center"/>
    </xf>
    <xf numFmtId="0" fontId="4" fillId="0" borderId="39" xfId="0" applyFont="1" applyBorder="1">
      <alignment vertical="center"/>
    </xf>
    <xf numFmtId="0" fontId="4" fillId="0" borderId="40" xfId="0" applyFont="1" applyBorder="1">
      <alignment vertical="center"/>
    </xf>
    <xf numFmtId="176" fontId="4" fillId="0" borderId="0" xfId="0" applyNumberFormat="1" applyFont="1">
      <alignment vertical="center"/>
    </xf>
    <xf numFmtId="177" fontId="4" fillId="0" borderId="0" xfId="0" applyNumberFormat="1" applyFont="1">
      <alignment vertical="center"/>
    </xf>
    <xf numFmtId="0" fontId="4" fillId="9" borderId="0" xfId="0" applyFont="1" applyFill="1">
      <alignment vertical="center"/>
    </xf>
    <xf numFmtId="0" fontId="23" fillId="0" borderId="0" xfId="0" applyFont="1" applyAlignment="1">
      <alignment vertical="center" shrinkToFit="1"/>
    </xf>
    <xf numFmtId="0" fontId="22" fillId="0" borderId="0" xfId="0" applyFont="1">
      <alignment vertical="center"/>
    </xf>
    <xf numFmtId="0" fontId="19" fillId="0" borderId="0" xfId="0" applyFont="1" applyAlignment="1">
      <alignment horizontal="left" vertical="center"/>
    </xf>
    <xf numFmtId="0" fontId="21" fillId="0" borderId="0" xfId="0" applyFont="1" applyAlignment="1">
      <alignment horizontal="left" vertical="center" shrinkToFit="1"/>
    </xf>
    <xf numFmtId="0" fontId="4" fillId="7" borderId="0" xfId="0" applyFont="1" applyFill="1" applyAlignment="1">
      <alignment horizontal="left" vertical="center"/>
    </xf>
    <xf numFmtId="0" fontId="6" fillId="7" borderId="0" xfId="0" applyFont="1" applyFill="1" applyAlignment="1">
      <alignment horizontal="left" vertical="center" wrapText="1"/>
    </xf>
    <xf numFmtId="0" fontId="4" fillId="7" borderId="16" xfId="0" applyFont="1" applyFill="1" applyBorder="1">
      <alignment vertical="center"/>
    </xf>
    <xf numFmtId="0" fontId="12" fillId="7" borderId="0" xfId="0" applyFont="1" applyFill="1" applyAlignment="1">
      <alignment horizontal="center" vertical="center"/>
    </xf>
    <xf numFmtId="0" fontId="7" fillId="7" borderId="7" xfId="0" applyFont="1" applyFill="1" applyBorder="1">
      <alignment vertical="center"/>
    </xf>
    <xf numFmtId="0" fontId="7" fillId="7" borderId="0" xfId="0" applyFont="1" applyFill="1">
      <alignment vertical="center"/>
    </xf>
    <xf numFmtId="0" fontId="9" fillId="7" borderId="0" xfId="0" applyFont="1" applyFill="1">
      <alignment vertical="center"/>
    </xf>
    <xf numFmtId="0" fontId="13" fillId="7" borderId="0" xfId="0" applyFont="1" applyFill="1">
      <alignment vertical="center"/>
    </xf>
    <xf numFmtId="0" fontId="4" fillId="7" borderId="9" xfId="0" applyFont="1" applyFill="1" applyBorder="1">
      <alignment vertical="center"/>
    </xf>
    <xf numFmtId="0" fontId="4" fillId="7" borderId="10" xfId="0" applyFont="1" applyFill="1" applyBorder="1">
      <alignment vertical="center"/>
    </xf>
    <xf numFmtId="0" fontId="4" fillId="7" borderId="12" xfId="0" applyFont="1" applyFill="1" applyBorder="1">
      <alignment vertical="center"/>
    </xf>
    <xf numFmtId="0" fontId="4" fillId="7" borderId="8" xfId="0" applyFont="1" applyFill="1" applyBorder="1">
      <alignment vertical="center"/>
    </xf>
    <xf numFmtId="0" fontId="4" fillId="7" borderId="11" xfId="0" applyFont="1" applyFill="1" applyBorder="1">
      <alignment vertical="center"/>
    </xf>
    <xf numFmtId="0" fontId="4" fillId="7" borderId="13" xfId="0" applyFont="1" applyFill="1" applyBorder="1">
      <alignment vertical="center"/>
    </xf>
    <xf numFmtId="0" fontId="4" fillId="7" borderId="14" xfId="0" applyFont="1" applyFill="1" applyBorder="1">
      <alignment vertical="center"/>
    </xf>
    <xf numFmtId="0" fontId="4" fillId="7" borderId="15" xfId="0" applyFont="1" applyFill="1" applyBorder="1">
      <alignment vertical="center"/>
    </xf>
    <xf numFmtId="0" fontId="4" fillId="7" borderId="18" xfId="0" applyFont="1" applyFill="1" applyBorder="1">
      <alignment vertical="center"/>
    </xf>
    <xf numFmtId="0" fontId="4" fillId="7" borderId="19" xfId="0" applyFont="1" applyFill="1" applyBorder="1">
      <alignment vertical="center"/>
    </xf>
    <xf numFmtId="0" fontId="4" fillId="7" borderId="20" xfId="0" applyFont="1" applyFill="1" applyBorder="1">
      <alignment vertical="center"/>
    </xf>
    <xf numFmtId="0" fontId="4" fillId="7" borderId="21" xfId="0" applyFont="1" applyFill="1" applyBorder="1">
      <alignment vertical="center"/>
    </xf>
    <xf numFmtId="0" fontId="4" fillId="7" borderId="22" xfId="0" applyFont="1" applyFill="1" applyBorder="1">
      <alignment vertical="center"/>
    </xf>
    <xf numFmtId="0" fontId="4" fillId="7" borderId="24" xfId="0" applyFont="1" applyFill="1" applyBorder="1">
      <alignment vertical="center"/>
    </xf>
    <xf numFmtId="0" fontId="4" fillId="7" borderId="25" xfId="0" applyFont="1" applyFill="1" applyBorder="1">
      <alignment vertical="center"/>
    </xf>
    <xf numFmtId="0" fontId="4" fillId="7" borderId="23" xfId="0" applyFont="1" applyFill="1" applyBorder="1">
      <alignment vertical="center"/>
    </xf>
    <xf numFmtId="0" fontId="19" fillId="0" borderId="0" xfId="0" applyFont="1">
      <alignment vertical="center"/>
    </xf>
    <xf numFmtId="0" fontId="21" fillId="10" borderId="34" xfId="0" applyFont="1" applyFill="1" applyBorder="1" applyAlignment="1">
      <alignment horizontal="center" vertical="center" shrinkToFit="1"/>
    </xf>
    <xf numFmtId="0" fontId="21" fillId="0" borderId="35" xfId="0" applyFont="1" applyBorder="1" applyAlignment="1">
      <alignment horizontal="center" vertical="center" shrinkToFit="1"/>
    </xf>
    <xf numFmtId="0" fontId="21" fillId="10" borderId="38" xfId="0" applyFont="1" applyFill="1" applyBorder="1" applyAlignment="1">
      <alignment horizontal="center" vertical="center" shrinkToFit="1"/>
    </xf>
    <xf numFmtId="0" fontId="21" fillId="10" borderId="39" xfId="0" applyFont="1" applyFill="1" applyBorder="1" applyAlignment="1">
      <alignment horizontal="center" vertical="center" shrinkToFit="1"/>
    </xf>
    <xf numFmtId="0" fontId="21" fillId="0" borderId="34" xfId="0" applyFont="1" applyBorder="1" applyAlignment="1">
      <alignment vertical="center" shrinkToFit="1"/>
    </xf>
    <xf numFmtId="0" fontId="5" fillId="7" borderId="0" xfId="0" applyFont="1" applyFill="1">
      <alignment vertical="center"/>
    </xf>
    <xf numFmtId="0" fontId="27" fillId="7" borderId="0" xfId="0" applyFont="1" applyFill="1" applyAlignment="1">
      <alignment horizontal="center" vertical="center" wrapText="1"/>
    </xf>
    <xf numFmtId="0" fontId="27" fillId="7" borderId="0" xfId="0" applyFont="1" applyFill="1" applyAlignment="1">
      <alignment horizontal="center" vertical="center"/>
    </xf>
    <xf numFmtId="0" fontId="5" fillId="0" borderId="0" xfId="0" applyFont="1">
      <alignment vertical="center"/>
    </xf>
    <xf numFmtId="0" fontId="5" fillId="0" borderId="28" xfId="0" applyFont="1" applyBorder="1">
      <alignment vertical="center"/>
    </xf>
    <xf numFmtId="0" fontId="5" fillId="0" borderId="5" xfId="0" applyFont="1" applyBorder="1">
      <alignment vertical="center"/>
    </xf>
    <xf numFmtId="0" fontId="5" fillId="0" borderId="6" xfId="0" applyFont="1" applyBorder="1">
      <alignment vertical="center"/>
    </xf>
    <xf numFmtId="0" fontId="21" fillId="0" borderId="0" xfId="0" applyFont="1" applyAlignment="1">
      <alignment vertical="center" shrinkToFit="1"/>
    </xf>
    <xf numFmtId="0" fontId="21" fillId="0" borderId="0" xfId="0" applyFont="1" applyAlignment="1">
      <alignment horizontal="center" vertical="center" shrinkToFit="1"/>
    </xf>
    <xf numFmtId="0" fontId="20" fillId="0" borderId="0" xfId="0" applyFont="1" applyAlignment="1">
      <alignment vertical="center" wrapText="1" shrinkToFit="1"/>
    </xf>
    <xf numFmtId="0" fontId="17" fillId="0" borderId="0" xfId="0" applyFont="1" applyAlignment="1">
      <alignment vertical="center" shrinkToFit="1"/>
    </xf>
    <xf numFmtId="0" fontId="21" fillId="10" borderId="35" xfId="0" applyFont="1" applyFill="1" applyBorder="1" applyAlignment="1">
      <alignment vertical="center" shrinkToFit="1"/>
    </xf>
    <xf numFmtId="0" fontId="21" fillId="10" borderId="40" xfId="0" applyFont="1" applyFill="1" applyBorder="1" applyAlignment="1">
      <alignment horizontal="center" vertical="center" shrinkToFit="1"/>
    </xf>
    <xf numFmtId="0" fontId="21" fillId="0" borderId="0" xfId="0" applyFont="1" applyAlignment="1">
      <alignment vertical="center" wrapText="1" shrinkToFit="1"/>
    </xf>
    <xf numFmtId="0" fontId="6" fillId="7" borderId="0" xfId="0" applyFont="1" applyFill="1">
      <alignment vertical="center"/>
    </xf>
    <xf numFmtId="0" fontId="4" fillId="0" borderId="0" xfId="0" applyFont="1" applyAlignment="1">
      <alignment horizontal="center" vertical="center"/>
    </xf>
    <xf numFmtId="0" fontId="15" fillId="12" borderId="0" xfId="0" applyFont="1" applyFill="1">
      <alignment vertical="center"/>
    </xf>
    <xf numFmtId="0" fontId="4" fillId="12" borderId="0" xfId="0" applyFont="1" applyFill="1">
      <alignment vertical="center"/>
    </xf>
    <xf numFmtId="176" fontId="4" fillId="12" borderId="0" xfId="0" applyNumberFormat="1" applyFont="1" applyFill="1">
      <alignment vertical="center"/>
    </xf>
    <xf numFmtId="0" fontId="15" fillId="2" borderId="0" xfId="0" applyFont="1" applyFill="1">
      <alignment vertical="center"/>
    </xf>
    <xf numFmtId="0" fontId="15" fillId="0" borderId="0" xfId="0" applyFont="1" applyAlignment="1">
      <alignment horizontal="center" vertical="center"/>
    </xf>
    <xf numFmtId="0" fontId="4" fillId="4" borderId="0" xfId="0" applyFont="1" applyFill="1">
      <alignment vertical="center"/>
    </xf>
    <xf numFmtId="49" fontId="4" fillId="5" borderId="0" xfId="0" applyNumberFormat="1" applyFont="1" applyFill="1">
      <alignment vertical="center"/>
    </xf>
    <xf numFmtId="49" fontId="4" fillId="8" borderId="0" xfId="0" applyNumberFormat="1" applyFont="1" applyFill="1">
      <alignment vertical="center"/>
    </xf>
    <xf numFmtId="49" fontId="4" fillId="13" borderId="0" xfId="0" applyNumberFormat="1" applyFont="1" applyFill="1">
      <alignment vertical="center"/>
    </xf>
    <xf numFmtId="49" fontId="4" fillId="14" borderId="0" xfId="0" applyNumberFormat="1" applyFont="1" applyFill="1">
      <alignment vertical="center"/>
    </xf>
    <xf numFmtId="0" fontId="15" fillId="0" borderId="0" xfId="0" applyFont="1">
      <alignment vertical="center"/>
    </xf>
    <xf numFmtId="0" fontId="4" fillId="9" borderId="0" xfId="0" applyFont="1" applyFill="1" applyAlignment="1">
      <alignment horizontal="center" vertical="center"/>
    </xf>
    <xf numFmtId="0" fontId="4" fillId="5" borderId="0" xfId="0" applyFont="1" applyFill="1">
      <alignment vertical="center"/>
    </xf>
    <xf numFmtId="0" fontId="6" fillId="7" borderId="0" xfId="0" applyFont="1" applyFill="1" applyAlignment="1">
      <alignment horizontal="center" vertical="center"/>
    </xf>
    <xf numFmtId="0" fontId="6" fillId="7" borderId="0" xfId="0" applyFont="1" applyFill="1" applyAlignment="1">
      <alignment horizontal="left" vertical="top" wrapText="1"/>
    </xf>
    <xf numFmtId="0" fontId="6" fillId="7" borderId="0" xfId="0" applyFont="1" applyFill="1" applyAlignment="1">
      <alignment horizontal="left" vertical="center" wrapText="1"/>
    </xf>
    <xf numFmtId="0" fontId="4" fillId="7" borderId="0" xfId="0" applyFont="1" applyFill="1" applyAlignment="1">
      <alignment horizontal="left" vertical="center"/>
    </xf>
    <xf numFmtId="0" fontId="15" fillId="7" borderId="0" xfId="0" applyFont="1" applyFill="1" applyAlignment="1">
      <alignment horizontal="left" vertical="center"/>
    </xf>
    <xf numFmtId="0" fontId="6" fillId="7" borderId="0" xfId="0" applyFont="1" applyFill="1" applyAlignment="1">
      <alignment horizontal="left" vertical="center"/>
    </xf>
    <xf numFmtId="0" fontId="15" fillId="7" borderId="0" xfId="0" applyFont="1" applyFill="1" applyAlignment="1">
      <alignment horizontal="left" vertical="center" wrapText="1"/>
    </xf>
    <xf numFmtId="0" fontId="27" fillId="7" borderId="0" xfId="0" applyFont="1" applyFill="1" applyAlignment="1">
      <alignment horizontal="center" vertical="center" wrapText="1"/>
    </xf>
    <xf numFmtId="0" fontId="27" fillId="7" borderId="0" xfId="0" applyFont="1" applyFill="1" applyAlignment="1">
      <alignment horizontal="center" vertical="center"/>
    </xf>
    <xf numFmtId="0" fontId="2" fillId="7" borderId="0" xfId="0" applyFont="1" applyFill="1" applyAlignment="1">
      <alignment horizontal="center" vertical="center"/>
    </xf>
    <xf numFmtId="0" fontId="5" fillId="7" borderId="0" xfId="0" applyFont="1" applyFill="1" applyAlignment="1">
      <alignment horizontal="left" vertical="top" wrapText="1"/>
    </xf>
    <xf numFmtId="0" fontId="12" fillId="7" borderId="0" xfId="0" applyFont="1" applyFill="1" applyAlignment="1">
      <alignment horizontal="center" vertical="center"/>
    </xf>
    <xf numFmtId="0" fontId="14" fillId="7" borderId="0" xfId="0" applyFont="1" applyFill="1" applyAlignment="1">
      <alignment horizontal="center" vertical="center"/>
    </xf>
    <xf numFmtId="0" fontId="12" fillId="7" borderId="7" xfId="0" applyFont="1" applyFill="1" applyBorder="1" applyAlignment="1">
      <alignment horizontal="center" vertical="center"/>
    </xf>
    <xf numFmtId="0" fontId="12" fillId="7" borderId="28" xfId="0" applyFont="1" applyFill="1" applyBorder="1" applyAlignment="1">
      <alignment horizontal="center" vertical="center"/>
    </xf>
    <xf numFmtId="0" fontId="4" fillId="5" borderId="47"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48" xfId="0" applyFont="1" applyFill="1" applyBorder="1" applyAlignment="1" applyProtection="1">
      <alignment horizontal="left" vertical="top" wrapText="1"/>
      <protection locked="0"/>
    </xf>
    <xf numFmtId="0" fontId="12" fillId="5" borderId="47" xfId="0" applyFont="1" applyFill="1" applyBorder="1" applyAlignment="1" applyProtection="1">
      <alignment horizontal="center" vertical="center"/>
      <protection locked="0"/>
    </xf>
    <xf numFmtId="0" fontId="12" fillId="5" borderId="43" xfId="0" applyFont="1" applyFill="1" applyBorder="1" applyAlignment="1" applyProtection="1">
      <alignment horizontal="center" vertical="center"/>
      <protection locked="0"/>
    </xf>
    <xf numFmtId="0" fontId="12" fillId="5" borderId="48"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8" borderId="0" xfId="0" applyFont="1" applyFill="1" applyAlignment="1">
      <alignment horizontal="center" vertical="center"/>
    </xf>
    <xf numFmtId="0" fontId="14" fillId="8" borderId="0" xfId="0" applyFont="1" applyFill="1" applyAlignment="1">
      <alignment horizontal="center" vertical="center"/>
    </xf>
    <xf numFmtId="0" fontId="14" fillId="8" borderId="0" xfId="0" applyFont="1" applyFill="1" applyAlignment="1">
      <alignment horizontal="left" vertical="center"/>
    </xf>
    <xf numFmtId="0" fontId="4" fillId="7" borderId="0" xfId="0" applyFont="1" applyFill="1" applyAlignment="1">
      <alignment horizontal="center" vertical="center"/>
    </xf>
    <xf numFmtId="0" fontId="4" fillId="7" borderId="24" xfId="0" applyFont="1" applyFill="1" applyBorder="1" applyAlignment="1">
      <alignment horizontal="center" vertical="center"/>
    </xf>
    <xf numFmtId="0" fontId="12" fillId="7" borderId="0" xfId="0" applyFont="1" applyFill="1" applyAlignment="1">
      <alignment horizontal="left" vertical="center"/>
    </xf>
    <xf numFmtId="0" fontId="12" fillId="2" borderId="47" xfId="0" applyFont="1" applyFill="1" applyBorder="1" applyAlignment="1" applyProtection="1">
      <alignment horizontal="center" vertical="center"/>
      <protection locked="0"/>
    </xf>
    <xf numFmtId="0" fontId="12" fillId="2" borderId="43" xfId="0" applyFont="1" applyFill="1" applyBorder="1" applyAlignment="1" applyProtection="1">
      <alignment horizontal="center" vertical="center"/>
      <protection locked="0"/>
    </xf>
    <xf numFmtId="0" fontId="12" fillId="2" borderId="48" xfId="0" applyFont="1" applyFill="1" applyBorder="1" applyAlignment="1" applyProtection="1">
      <alignment horizontal="center" vertical="center"/>
      <protection locked="0"/>
    </xf>
    <xf numFmtId="0" fontId="12" fillId="0" borderId="28" xfId="0" applyFont="1" applyBorder="1" applyAlignment="1">
      <alignment horizontal="center" vertical="center"/>
    </xf>
    <xf numFmtId="0" fontId="4" fillId="2" borderId="47" xfId="0" applyFont="1" applyFill="1" applyBorder="1" applyAlignment="1" applyProtection="1">
      <alignment horizontal="left" vertical="top" wrapText="1"/>
      <protection locked="0"/>
    </xf>
    <xf numFmtId="0" fontId="4" fillId="2" borderId="43" xfId="0" applyFont="1" applyFill="1" applyBorder="1" applyAlignment="1" applyProtection="1">
      <alignment horizontal="left" vertical="top" wrapText="1"/>
      <protection locked="0"/>
    </xf>
    <xf numFmtId="0" fontId="4" fillId="2" borderId="48" xfId="0" applyFont="1" applyFill="1" applyBorder="1" applyAlignment="1" applyProtection="1">
      <alignment horizontal="left" vertical="top" wrapText="1"/>
      <protection locked="0"/>
    </xf>
    <xf numFmtId="0" fontId="5" fillId="7" borderId="0" xfId="0" applyFont="1" applyFill="1" applyAlignment="1">
      <alignment horizontal="left" vertical="center"/>
    </xf>
    <xf numFmtId="0" fontId="7" fillId="7" borderId="0" xfId="0" applyFont="1" applyFill="1" applyAlignment="1">
      <alignment horizontal="left" vertical="center"/>
    </xf>
    <xf numFmtId="0" fontId="13" fillId="7" borderId="0" xfId="0" applyFont="1" applyFill="1" applyAlignment="1">
      <alignment horizontal="left" vertical="center"/>
    </xf>
    <xf numFmtId="0" fontId="9" fillId="7" borderId="0" xfId="0" applyFont="1" applyFill="1" applyAlignment="1">
      <alignment horizontal="left" vertical="center"/>
    </xf>
    <xf numFmtId="0" fontId="17" fillId="7" borderId="0" xfId="0" applyFont="1" applyFill="1" applyAlignment="1">
      <alignment horizontal="left" vertical="center"/>
    </xf>
    <xf numFmtId="0" fontId="28" fillId="7" borderId="0" xfId="0" applyFont="1" applyFill="1" applyAlignment="1">
      <alignment horizontal="center" vertical="center"/>
    </xf>
    <xf numFmtId="0" fontId="12" fillId="4" borderId="0" xfId="0" applyFont="1" applyFill="1" applyAlignment="1">
      <alignment horizontal="left" vertical="center"/>
    </xf>
    <xf numFmtId="49" fontId="12" fillId="2" borderId="47" xfId="0" applyNumberFormat="1" applyFont="1" applyFill="1" applyBorder="1" applyAlignment="1" applyProtection="1">
      <alignment horizontal="center" vertical="center"/>
      <protection locked="0"/>
    </xf>
    <xf numFmtId="49" fontId="12" fillId="2" borderId="43" xfId="0" applyNumberFormat="1" applyFont="1" applyFill="1" applyBorder="1" applyAlignment="1" applyProtection="1">
      <alignment horizontal="center" vertical="center"/>
      <protection locked="0"/>
    </xf>
    <xf numFmtId="49" fontId="12" fillId="2" borderId="48" xfId="0" applyNumberFormat="1" applyFont="1" applyFill="1" applyBorder="1" applyAlignment="1" applyProtection="1">
      <alignment horizontal="center" vertical="center"/>
      <protection locked="0"/>
    </xf>
    <xf numFmtId="0" fontId="12" fillId="6" borderId="47"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12" fillId="5" borderId="48"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47" xfId="0" applyFont="1" applyFill="1" applyBorder="1" applyAlignment="1" applyProtection="1">
      <alignment horizontal="center" vertical="center"/>
      <protection locked="0"/>
    </xf>
    <xf numFmtId="0" fontId="12" fillId="4" borderId="43" xfId="0" applyFont="1" applyFill="1" applyBorder="1" applyAlignment="1" applyProtection="1">
      <alignment horizontal="center" vertical="center"/>
      <protection locked="0"/>
    </xf>
    <xf numFmtId="0" fontId="12" fillId="4" borderId="48" xfId="0" applyFont="1" applyFill="1" applyBorder="1" applyAlignment="1" applyProtection="1">
      <alignment horizontal="center" vertical="center"/>
      <protection locked="0"/>
    </xf>
    <xf numFmtId="0" fontId="16" fillId="7" borderId="0" xfId="0" applyFont="1" applyFill="1" applyAlignment="1">
      <alignment horizontal="left" vertical="center"/>
    </xf>
    <xf numFmtId="49" fontId="12" fillId="5" borderId="47" xfId="0" applyNumberFormat="1" applyFont="1" applyFill="1" applyBorder="1" applyAlignment="1" applyProtection="1">
      <alignment horizontal="center" vertical="center"/>
      <protection locked="0"/>
    </xf>
    <xf numFmtId="49" fontId="12" fillId="5" borderId="43" xfId="0" applyNumberFormat="1" applyFont="1" applyFill="1" applyBorder="1" applyAlignment="1" applyProtection="1">
      <alignment horizontal="center" vertical="center"/>
      <protection locked="0"/>
    </xf>
    <xf numFmtId="49" fontId="12" fillId="5" borderId="48" xfId="0" applyNumberFormat="1" applyFont="1" applyFill="1" applyBorder="1" applyAlignment="1" applyProtection="1">
      <alignment horizontal="center" vertical="center"/>
      <protection locked="0"/>
    </xf>
    <xf numFmtId="0" fontId="15" fillId="7" borderId="43" xfId="0" applyFont="1" applyFill="1" applyBorder="1" applyAlignment="1">
      <alignment horizontal="left" vertical="center"/>
    </xf>
    <xf numFmtId="0" fontId="25" fillId="0" borderId="32" xfId="0" applyFont="1" applyBorder="1" applyAlignment="1">
      <alignment horizontal="center" vertical="center" textRotation="255"/>
    </xf>
    <xf numFmtId="0" fontId="25" fillId="0" borderId="0" xfId="0" applyFont="1" applyAlignment="1">
      <alignment horizontal="center" vertical="center" textRotation="255"/>
    </xf>
    <xf numFmtId="0" fontId="25" fillId="0" borderId="39" xfId="0" applyFont="1" applyBorder="1" applyAlignment="1">
      <alignment horizontal="center" vertical="center" textRotation="255"/>
    </xf>
    <xf numFmtId="0" fontId="25" fillId="4" borderId="45" xfId="0" applyFont="1" applyFill="1" applyBorder="1" applyAlignment="1">
      <alignment horizontal="center" vertical="center" textRotation="255"/>
    </xf>
    <xf numFmtId="0" fontId="4" fillId="7" borderId="0" xfId="0" applyFont="1" applyFill="1" applyAlignment="1">
      <alignment horizontal="left" vertical="center" wrapText="1"/>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0" xfId="0" applyFont="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4" fillId="0" borderId="31" xfId="0" applyFont="1" applyBorder="1" applyAlignment="1">
      <alignment horizontal="left" vertical="center"/>
    </xf>
    <xf numFmtId="0" fontId="4" fillId="0" borderId="32" xfId="0" applyFont="1" applyBorder="1" applyAlignment="1">
      <alignment horizontal="left" vertical="center"/>
    </xf>
    <xf numFmtId="0" fontId="4" fillId="0" borderId="33" xfId="0" applyFont="1" applyBorder="1" applyAlignment="1">
      <alignment horizontal="left" vertical="center"/>
    </xf>
    <xf numFmtId="0" fontId="4" fillId="0" borderId="34" xfId="0" applyFont="1" applyBorder="1" applyAlignment="1">
      <alignment horizontal="left" vertical="center"/>
    </xf>
    <xf numFmtId="0" fontId="4" fillId="0" borderId="0" xfId="0" applyFont="1" applyAlignment="1">
      <alignment horizontal="left" vertical="center"/>
    </xf>
    <xf numFmtId="0" fontId="4" fillId="0" borderId="35" xfId="0" applyFont="1" applyBorder="1" applyAlignment="1">
      <alignment horizontal="left" vertical="center"/>
    </xf>
    <xf numFmtId="0" fontId="4" fillId="0" borderId="34" xfId="0" applyFont="1" applyBorder="1" applyAlignment="1">
      <alignment horizontal="right" vertical="center"/>
    </xf>
    <xf numFmtId="0" fontId="4" fillId="0" borderId="0" xfId="0" applyFont="1" applyAlignment="1">
      <alignment horizontal="right" vertical="center"/>
    </xf>
    <xf numFmtId="0" fontId="4" fillId="0" borderId="35" xfId="0" applyFont="1" applyBorder="1" applyAlignment="1">
      <alignment horizontal="right" vertical="center"/>
    </xf>
    <xf numFmtId="0" fontId="4" fillId="0" borderId="36" xfId="0" applyFont="1" applyBorder="1" applyAlignment="1">
      <alignment horizontal="left" vertical="center"/>
    </xf>
    <xf numFmtId="0" fontId="4" fillId="0" borderId="24" xfId="0" applyFont="1" applyBorder="1" applyAlignment="1">
      <alignment horizontal="left" vertical="center"/>
    </xf>
    <xf numFmtId="0" fontId="4" fillId="0" borderId="37" xfId="0" applyFont="1" applyBorder="1" applyAlignment="1">
      <alignment horizontal="left" vertical="center"/>
    </xf>
    <xf numFmtId="0" fontId="4" fillId="0" borderId="41" xfId="0" applyFont="1" applyBorder="1" applyAlignment="1">
      <alignment horizontal="left" vertical="center"/>
    </xf>
    <xf numFmtId="0" fontId="4" fillId="0" borderId="19" xfId="0" applyFont="1" applyBorder="1" applyAlignment="1">
      <alignment horizontal="left" vertical="center"/>
    </xf>
    <xf numFmtId="0" fontId="4" fillId="0" borderId="42" xfId="0" applyFont="1" applyBorder="1" applyAlignment="1">
      <alignment horizontal="left"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20" fillId="0" borderId="18" xfId="0" applyFont="1" applyBorder="1" applyAlignment="1">
      <alignment horizontal="left" vertical="top" wrapText="1"/>
    </xf>
    <xf numFmtId="0" fontId="20" fillId="0" borderId="19" xfId="0" applyFont="1" applyBorder="1" applyAlignment="1">
      <alignment horizontal="left" vertical="top" wrapText="1"/>
    </xf>
    <xf numFmtId="0" fontId="20" fillId="0" borderId="20" xfId="0" applyFont="1" applyBorder="1" applyAlignment="1">
      <alignment horizontal="left" vertical="top" wrapText="1"/>
    </xf>
    <xf numFmtId="0" fontId="20" fillId="0" borderId="21" xfId="0" applyFont="1" applyBorder="1" applyAlignment="1">
      <alignment horizontal="left" vertical="top" wrapText="1"/>
    </xf>
    <xf numFmtId="0" fontId="20" fillId="0" borderId="0" xfId="0" applyFont="1" applyAlignment="1">
      <alignment horizontal="left" vertical="top" wrapText="1"/>
    </xf>
    <xf numFmtId="0" fontId="20" fillId="0" borderId="22" xfId="0" applyFont="1" applyBorder="1" applyAlignment="1">
      <alignment horizontal="left" vertical="top" wrapText="1"/>
    </xf>
    <xf numFmtId="0" fontId="20" fillId="0" borderId="23" xfId="0" applyFont="1" applyBorder="1" applyAlignment="1">
      <alignment horizontal="left" vertical="top" wrapText="1"/>
    </xf>
    <xf numFmtId="0" fontId="20" fillId="0" borderId="24" xfId="0" applyFont="1" applyBorder="1" applyAlignment="1">
      <alignment horizontal="left" vertical="top" wrapText="1"/>
    </xf>
    <xf numFmtId="0" fontId="20" fillId="0" borderId="25" xfId="0" applyFont="1" applyBorder="1" applyAlignment="1">
      <alignment horizontal="left" vertical="top" wrapText="1"/>
    </xf>
    <xf numFmtId="0" fontId="19" fillId="0" borderId="21" xfId="0" applyFont="1" applyBorder="1" applyAlignment="1">
      <alignment horizontal="center" vertical="center" textRotation="255"/>
    </xf>
    <xf numFmtId="0" fontId="19" fillId="0" borderId="0" xfId="0" applyFont="1" applyAlignment="1">
      <alignment horizontal="center" vertical="center" textRotation="255"/>
    </xf>
    <xf numFmtId="0" fontId="19" fillId="0" borderId="22" xfId="0" applyFont="1" applyBorder="1" applyAlignment="1">
      <alignment horizontal="center" vertical="center" textRotation="255"/>
    </xf>
    <xf numFmtId="0" fontId="4" fillId="0" borderId="17" xfId="0" applyFont="1" applyBorder="1" applyAlignment="1">
      <alignment horizontal="center" vertical="center"/>
    </xf>
    <xf numFmtId="0" fontId="4" fillId="0" borderId="17"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30" xfId="0" applyFont="1" applyBorder="1" applyAlignment="1">
      <alignment horizontal="center" vertical="center" shrinkToFit="1"/>
    </xf>
    <xf numFmtId="0" fontId="23" fillId="0" borderId="0" xfId="0" applyFont="1" applyAlignment="1">
      <alignment horizontal="center" vertical="center" shrinkToFit="1"/>
    </xf>
    <xf numFmtId="0" fontId="4" fillId="0" borderId="18" xfId="0" applyFont="1" applyBorder="1" applyAlignment="1">
      <alignment horizontal="center" vertical="center" shrinkToFit="1"/>
    </xf>
    <xf numFmtId="0" fontId="4" fillId="0" borderId="19"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5" fillId="0" borderId="0" xfId="0" applyFont="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19"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5" fillId="0" borderId="19" xfId="0" applyFont="1" applyBorder="1" applyAlignment="1" applyProtection="1">
      <alignment horizontal="center" vertical="center"/>
      <protection locked="0"/>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26" xfId="0" applyFont="1" applyBorder="1" applyAlignment="1">
      <alignment horizontal="center" vertical="center"/>
    </xf>
    <xf numFmtId="0" fontId="6" fillId="0" borderId="24" xfId="0" applyFont="1" applyBorder="1" applyAlignment="1">
      <alignment horizontal="center" vertical="center"/>
    </xf>
    <xf numFmtId="0" fontId="6" fillId="0" borderId="27" xfId="0" applyFont="1" applyBorder="1" applyAlignment="1">
      <alignment horizontal="center" vertical="center"/>
    </xf>
    <xf numFmtId="0" fontId="6" fillId="0" borderId="7" xfId="0" applyFont="1" applyBorder="1" applyAlignment="1">
      <alignment horizontal="left" vertical="center"/>
    </xf>
    <xf numFmtId="0" fontId="6" fillId="0" borderId="0" xfId="0" applyFont="1" applyAlignment="1">
      <alignment horizontal="left" vertical="center"/>
    </xf>
    <xf numFmtId="0" fontId="6" fillId="0" borderId="28" xfId="0" applyFont="1" applyBorder="1" applyAlignment="1">
      <alignment horizontal="left" vertical="center"/>
    </xf>
    <xf numFmtId="0" fontId="5" fillId="0" borderId="7" xfId="0" applyFont="1" applyBorder="1" applyAlignment="1">
      <alignment horizontal="center" vertical="center"/>
    </xf>
    <xf numFmtId="0" fontId="5" fillId="0" borderId="28" xfId="0" applyFont="1" applyBorder="1" applyAlignment="1">
      <alignment horizontal="center" vertical="center"/>
    </xf>
    <xf numFmtId="0" fontId="4" fillId="7" borderId="34" xfId="0" applyFont="1" applyFill="1" applyBorder="1" applyAlignment="1">
      <alignment horizontal="left" vertical="center"/>
    </xf>
    <xf numFmtId="0" fontId="4" fillId="7" borderId="35" xfId="0" applyFont="1" applyFill="1" applyBorder="1" applyAlignment="1">
      <alignment horizontal="left" vertical="center"/>
    </xf>
    <xf numFmtId="0" fontId="4" fillId="7" borderId="36" xfId="0" applyFont="1" applyFill="1" applyBorder="1" applyAlignment="1">
      <alignment horizontal="left" vertical="center"/>
    </xf>
    <xf numFmtId="0" fontId="4" fillId="7" borderId="24" xfId="0" applyFont="1" applyFill="1" applyBorder="1" applyAlignment="1">
      <alignment horizontal="left" vertical="center"/>
    </xf>
    <xf numFmtId="0" fontId="4" fillId="7" borderId="37" xfId="0" applyFont="1" applyFill="1" applyBorder="1" applyAlignment="1">
      <alignment horizontal="left" vertical="center"/>
    </xf>
    <xf numFmtId="0" fontId="4" fillId="7" borderId="38"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40" xfId="0" applyFont="1" applyFill="1" applyBorder="1" applyAlignment="1">
      <alignment horizontal="center" vertical="center"/>
    </xf>
    <xf numFmtId="0" fontId="4" fillId="7" borderId="31" xfId="0" applyFont="1" applyFill="1" applyBorder="1" applyAlignment="1">
      <alignment horizontal="center" vertical="center"/>
    </xf>
    <xf numFmtId="0" fontId="4" fillId="7" borderId="32" xfId="0" applyFont="1" applyFill="1" applyBorder="1" applyAlignment="1">
      <alignment horizontal="center" vertical="center"/>
    </xf>
    <xf numFmtId="0" fontId="4" fillId="7" borderId="33" xfId="0" applyFont="1" applyFill="1" applyBorder="1" applyAlignment="1">
      <alignment horizontal="center" vertical="center"/>
    </xf>
    <xf numFmtId="0" fontId="7" fillId="7" borderId="0" xfId="0" applyFont="1" applyFill="1" applyAlignment="1">
      <alignment horizontal="center" vertical="center"/>
    </xf>
    <xf numFmtId="0" fontId="6" fillId="0" borderId="7"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0" fontId="6" fillId="0" borderId="5" xfId="0"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4" fillId="0" borderId="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24" fillId="0" borderId="0" xfId="0" applyFont="1" applyAlignment="1">
      <alignment horizontal="center" vertical="top" wrapText="1"/>
    </xf>
    <xf numFmtId="0" fontId="24" fillId="0" borderId="0" xfId="0" applyFont="1" applyAlignment="1">
      <alignment horizontal="center" vertical="top"/>
    </xf>
    <xf numFmtId="0" fontId="22" fillId="0" borderId="0" xfId="0" applyFont="1" applyAlignment="1">
      <alignment horizontal="center" vertical="center" shrinkToFit="1"/>
    </xf>
    <xf numFmtId="0" fontId="7" fillId="0" borderId="0" xfId="0" applyFont="1" applyAlignment="1">
      <alignment horizontal="center" vertical="center"/>
    </xf>
    <xf numFmtId="0" fontId="4" fillId="0" borderId="44" xfId="0" applyFont="1" applyBorder="1" applyAlignment="1">
      <alignment horizontal="left" vertical="center"/>
    </xf>
    <xf numFmtId="0" fontId="4" fillId="0" borderId="44" xfId="0" applyFont="1" applyBorder="1" applyAlignment="1">
      <alignment horizontal="center" vertical="center" wrapText="1"/>
    </xf>
    <xf numFmtId="0" fontId="4" fillId="0" borderId="44" xfId="0" applyFont="1" applyBorder="1" applyAlignment="1">
      <alignment horizontal="center" vertical="center"/>
    </xf>
    <xf numFmtId="0" fontId="4" fillId="7" borderId="0" xfId="0" applyFont="1" applyFill="1" applyAlignment="1">
      <alignment horizontal="center" vertical="center" wrapTex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25" xfId="0" applyFont="1" applyBorder="1" applyAlignment="1">
      <alignment horizontal="left" vertical="center" shrinkToFit="1"/>
    </xf>
    <xf numFmtId="0" fontId="4" fillId="0" borderId="21" xfId="0" applyFont="1" applyBorder="1" applyAlignment="1">
      <alignment horizontal="left" vertical="center" shrinkToFit="1"/>
    </xf>
    <xf numFmtId="0" fontId="4" fillId="0" borderId="0" xfId="0" applyFont="1" applyAlignment="1">
      <alignment horizontal="left" vertical="center" shrinkToFit="1"/>
    </xf>
    <xf numFmtId="0" fontId="4" fillId="0" borderId="22" xfId="0" applyFont="1" applyBorder="1" applyAlignment="1">
      <alignment horizontal="left" vertical="center" shrinkToFit="1"/>
    </xf>
    <xf numFmtId="0" fontId="19" fillId="0" borderId="18" xfId="0" applyFont="1" applyBorder="1" applyAlignment="1">
      <alignment horizontal="center" vertical="center" wrapText="1"/>
    </xf>
    <xf numFmtId="0" fontId="25" fillId="4" borderId="34" xfId="0" applyFont="1" applyFill="1" applyBorder="1" applyAlignment="1">
      <alignment horizontal="center" vertical="center"/>
    </xf>
    <xf numFmtId="0" fontId="25" fillId="4" borderId="0" xfId="0" applyFont="1" applyFill="1" applyAlignment="1">
      <alignment horizontal="center" vertical="center"/>
    </xf>
    <xf numFmtId="0" fontId="25" fillId="4" borderId="35" xfId="0" applyFont="1" applyFill="1" applyBorder="1" applyAlignment="1">
      <alignment horizontal="center" vertical="center"/>
    </xf>
    <xf numFmtId="0" fontId="4" fillId="0" borderId="20"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0" xfId="0" applyFont="1" applyAlignment="1">
      <alignment horizontal="center" vertical="center" shrinkToFit="1"/>
    </xf>
    <xf numFmtId="0" fontId="4" fillId="0" borderId="22" xfId="0" applyFont="1" applyBorder="1" applyAlignment="1">
      <alignment horizontal="center" vertical="center" shrinkToFit="1"/>
    </xf>
    <xf numFmtId="0" fontId="4" fillId="0" borderId="25" xfId="0" applyFont="1" applyBorder="1" applyAlignment="1">
      <alignment horizontal="center" vertical="center" shrinkToFit="1"/>
    </xf>
    <xf numFmtId="0" fontId="4" fillId="0" borderId="18" xfId="0" applyFont="1" applyBorder="1" applyAlignment="1">
      <alignment horizontal="left" vertical="center" shrinkToFit="1"/>
    </xf>
    <xf numFmtId="0" fontId="4" fillId="0" borderId="19" xfId="0" applyFont="1" applyBorder="1" applyAlignment="1">
      <alignment horizontal="left" vertical="center" shrinkToFit="1"/>
    </xf>
    <xf numFmtId="0" fontId="4" fillId="0" borderId="20" xfId="0" applyFont="1" applyBorder="1" applyAlignment="1">
      <alignment horizontal="left" vertical="center" shrinkToFit="1"/>
    </xf>
    <xf numFmtId="0" fontId="7" fillId="0" borderId="19" xfId="0" applyFont="1" applyBorder="1" applyAlignment="1">
      <alignment horizontal="center" vertical="center"/>
    </xf>
    <xf numFmtId="0" fontId="7" fillId="0" borderId="24" xfId="0" applyFont="1" applyBorder="1" applyAlignment="1">
      <alignment horizontal="center" vertical="center"/>
    </xf>
    <xf numFmtId="0" fontId="7" fillId="0" borderId="0" xfId="0" applyFont="1" applyAlignment="1">
      <alignment horizontal="center" vertical="center" shrinkToFit="1"/>
    </xf>
    <xf numFmtId="0" fontId="7" fillId="0" borderId="5" xfId="0" applyFont="1" applyBorder="1" applyAlignment="1">
      <alignment horizontal="center" vertical="center" shrinkToFit="1"/>
    </xf>
    <xf numFmtId="0" fontId="17" fillId="11" borderId="31" xfId="0" applyFont="1" applyFill="1" applyBorder="1" applyAlignment="1">
      <alignment horizontal="center" vertical="center" shrinkToFit="1"/>
    </xf>
    <xf numFmtId="0" fontId="17" fillId="11" borderId="32" xfId="0" applyFont="1" applyFill="1" applyBorder="1" applyAlignment="1">
      <alignment horizontal="center" vertical="center" shrinkToFit="1"/>
    </xf>
    <xf numFmtId="0" fontId="17" fillId="11" borderId="33" xfId="0" applyFont="1" applyFill="1" applyBorder="1" applyAlignment="1">
      <alignment horizontal="center" vertical="center" shrinkToFit="1"/>
    </xf>
    <xf numFmtId="0" fontId="21" fillId="0" borderId="0" xfId="0" applyFont="1" applyAlignment="1">
      <alignment horizontal="center" vertical="center" wrapText="1" shrinkToFit="1"/>
    </xf>
    <xf numFmtId="0" fontId="20" fillId="0" borderId="34" xfId="0" applyFont="1" applyBorder="1" applyAlignment="1">
      <alignment horizontal="center" vertical="center" wrapText="1" shrinkToFit="1"/>
    </xf>
    <xf numFmtId="0" fontId="20" fillId="0" borderId="0" xfId="0" applyFont="1" applyAlignment="1">
      <alignment horizontal="center" vertical="center" wrapText="1" shrinkToFit="1"/>
    </xf>
    <xf numFmtId="0" fontId="20" fillId="0" borderId="35" xfId="0" applyFont="1" applyBorder="1" applyAlignment="1">
      <alignment horizontal="center" vertical="center" wrapText="1" shrinkToFit="1"/>
    </xf>
    <xf numFmtId="0" fontId="20" fillId="0" borderId="38" xfId="0" applyFont="1" applyBorder="1" applyAlignment="1">
      <alignment horizontal="center" vertical="center" wrapText="1" shrinkToFit="1"/>
    </xf>
    <xf numFmtId="0" fontId="20" fillId="0" borderId="39" xfId="0" applyFont="1" applyBorder="1" applyAlignment="1">
      <alignment horizontal="center" vertical="center" wrapText="1" shrinkToFit="1"/>
    </xf>
    <xf numFmtId="0" fontId="20" fillId="0" borderId="40" xfId="0" applyFont="1" applyBorder="1" applyAlignment="1">
      <alignment horizontal="center" vertical="center" wrapText="1" shrinkToFit="1"/>
    </xf>
    <xf numFmtId="0" fontId="21" fillId="0" borderId="18" xfId="0" applyFont="1" applyBorder="1" applyAlignment="1">
      <alignment horizontal="left" vertical="center" shrinkToFit="1"/>
    </xf>
    <xf numFmtId="0" fontId="21" fillId="0" borderId="19"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23" xfId="0" applyFont="1" applyBorder="1" applyAlignment="1">
      <alignment horizontal="left" vertical="center" shrinkToFit="1"/>
    </xf>
    <xf numFmtId="0" fontId="21" fillId="0" borderId="24" xfId="0" applyFont="1" applyBorder="1" applyAlignment="1">
      <alignment horizontal="left" vertical="center" shrinkToFit="1"/>
    </xf>
    <xf numFmtId="0" fontId="21" fillId="0" borderId="25" xfId="0" applyFont="1" applyBorder="1" applyAlignment="1">
      <alignment horizontal="left"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23"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25" xfId="0" applyFont="1" applyBorder="1" applyAlignment="1">
      <alignment horizontal="center" vertical="center" shrinkToFit="1"/>
    </xf>
    <xf numFmtId="49" fontId="22" fillId="0" borderId="0" xfId="0" applyNumberFormat="1" applyFont="1" applyAlignment="1">
      <alignment horizontal="center" vertical="center" shrinkToFit="1"/>
    </xf>
    <xf numFmtId="0" fontId="5" fillId="0" borderId="46" xfId="0" applyFont="1" applyBorder="1" applyAlignment="1">
      <alignment horizontal="center" vertical="center"/>
    </xf>
    <xf numFmtId="0" fontId="5" fillId="0" borderId="4" xfId="0" applyFont="1" applyBorder="1" applyAlignment="1">
      <alignment horizontal="center" vertical="center"/>
    </xf>
  </cellXfs>
  <cellStyles count="1">
    <cellStyle name="標準" xfId="0" builtinId="0"/>
  </cellStyles>
  <dxfs count="12">
    <dxf>
      <font>
        <color theme="0"/>
      </font>
      <border>
        <left/>
        <right/>
        <top/>
        <bottom/>
        <vertical/>
        <horizontal/>
      </border>
    </dxf>
    <dxf>
      <font>
        <color theme="0"/>
      </font>
      <border>
        <left/>
        <right/>
        <top/>
        <bottom/>
        <vertical/>
        <horizontal/>
      </border>
    </dxf>
    <dxf>
      <font>
        <color theme="0"/>
      </font>
      <border>
        <left/>
        <right/>
        <top/>
        <bottom/>
        <vertical/>
        <horizontal/>
      </border>
    </dxf>
    <dxf>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1"/>
      </font>
      <border>
        <left/>
        <right/>
        <top/>
        <bottom/>
        <vertical/>
        <horizontal/>
      </border>
    </dxf>
    <dxf>
      <fill>
        <patternFill>
          <bgColor theme="2" tint="-9.9948118533890809E-2"/>
        </patternFill>
      </fill>
      <border>
        <left/>
        <right/>
        <top/>
        <bottom/>
      </border>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0" tint="-0.14996795556505021"/>
        </patternFill>
      </fill>
      <border>
        <left/>
        <right/>
        <top/>
        <bottom/>
      </border>
    </dxf>
  </dxfs>
  <tableStyles count="0" defaultTableStyle="TableStyleMedium2" defaultPivotStyle="PivotStyleLight16"/>
  <colors>
    <mruColors>
      <color rgb="FFFF6699"/>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xdr:from>
      <xdr:col>0</xdr:col>
      <xdr:colOff>181259</xdr:colOff>
      <xdr:row>67</xdr:row>
      <xdr:rowOff>195476</xdr:rowOff>
    </xdr:from>
    <xdr:to>
      <xdr:col>5</xdr:col>
      <xdr:colOff>78190</xdr:colOff>
      <xdr:row>70</xdr:row>
      <xdr:rowOff>28433</xdr:rowOff>
    </xdr:to>
    <xdr:sp macro="" textlink="">
      <xdr:nvSpPr>
        <xdr:cNvPr id="10" name="フリーフォーム: 図形 9">
          <a:extLst>
            <a:ext uri="{FF2B5EF4-FFF2-40B4-BE49-F238E27FC236}">
              <a16:creationId xmlns:a16="http://schemas.microsoft.com/office/drawing/2014/main" id="{877C8690-A5C5-0C3B-B3E4-F365152C8E92}"/>
            </a:ext>
          </a:extLst>
        </xdr:cNvPr>
        <xdr:cNvSpPr/>
      </xdr:nvSpPr>
      <xdr:spPr>
        <a:xfrm>
          <a:off x="181259" y="36123918"/>
          <a:ext cx="3326642" cy="632631"/>
        </a:xfrm>
        <a:custGeom>
          <a:avLst/>
          <a:gdLst>
            <a:gd name="connsiteX0" fmla="*/ 0 w 3326642"/>
            <a:gd name="connsiteY0" fmla="*/ 618414 h 632631"/>
            <a:gd name="connsiteX1" fmla="*/ 0 w 3326642"/>
            <a:gd name="connsiteY1" fmla="*/ 316315 h 632631"/>
            <a:gd name="connsiteX2" fmla="*/ 252342 w 3326642"/>
            <a:gd name="connsiteY2" fmla="*/ 0 h 632631"/>
            <a:gd name="connsiteX3" fmla="*/ 3060084 w 3326642"/>
            <a:gd name="connsiteY3" fmla="*/ 0 h 632631"/>
            <a:gd name="connsiteX4" fmla="*/ 3326642 w 3326642"/>
            <a:gd name="connsiteY4" fmla="*/ 316315 h 632631"/>
            <a:gd name="connsiteX5" fmla="*/ 3326642 w 3326642"/>
            <a:gd name="connsiteY5" fmla="*/ 632631 h 632631"/>
            <a:gd name="connsiteX6" fmla="*/ 0 w 3326642"/>
            <a:gd name="connsiteY6" fmla="*/ 618414 h 6326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26642" h="632631">
              <a:moveTo>
                <a:pt x="0" y="618414"/>
              </a:moveTo>
              <a:lnTo>
                <a:pt x="0" y="316315"/>
              </a:lnTo>
              <a:lnTo>
                <a:pt x="252342" y="0"/>
              </a:lnTo>
              <a:lnTo>
                <a:pt x="3060084" y="0"/>
              </a:lnTo>
              <a:lnTo>
                <a:pt x="3326642" y="316315"/>
              </a:lnTo>
              <a:lnTo>
                <a:pt x="3326642" y="632631"/>
              </a:lnTo>
              <a:lnTo>
                <a:pt x="0" y="618414"/>
              </a:lnTo>
              <a:close/>
            </a:path>
          </a:pathLst>
        </a:cu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638175</xdr:colOff>
      <xdr:row>4</xdr:row>
      <xdr:rowOff>161925</xdr:rowOff>
    </xdr:from>
    <xdr:to>
      <xdr:col>11</xdr:col>
      <xdr:colOff>295275</xdr:colOff>
      <xdr:row>8</xdr:row>
      <xdr:rowOff>227371</xdr:rowOff>
    </xdr:to>
    <xdr:pic>
      <xdr:nvPicPr>
        <xdr:cNvPr id="2" name="図 1">
          <a:extLst>
            <a:ext uri="{FF2B5EF4-FFF2-40B4-BE49-F238E27FC236}">
              <a16:creationId xmlns:a16="http://schemas.microsoft.com/office/drawing/2014/main" id="{200C7496-E5AA-30DF-3DC1-71314D23A44B}"/>
            </a:ext>
          </a:extLst>
        </xdr:cNvPr>
        <xdr:cNvPicPr>
          <a:picLocks noChangeAspect="1"/>
        </xdr:cNvPicPr>
      </xdr:nvPicPr>
      <xdr:blipFill rotWithShape="1">
        <a:blip xmlns:r="http://schemas.openxmlformats.org/officeDocument/2006/relationships" r:embed="rId1"/>
        <a:srcRect t="89643" r="64371"/>
        <a:stretch/>
      </xdr:blipFill>
      <xdr:spPr>
        <a:xfrm>
          <a:off x="1323975" y="2000250"/>
          <a:ext cx="6515100" cy="1017946"/>
        </a:xfrm>
        <a:prstGeom prst="rect">
          <a:avLst/>
        </a:prstGeom>
      </xdr:spPr>
    </xdr:pic>
    <xdr:clientData/>
  </xdr:twoCellAnchor>
  <xdr:twoCellAnchor>
    <xdr:from>
      <xdr:col>0</xdr:col>
      <xdr:colOff>177800</xdr:colOff>
      <xdr:row>68</xdr:row>
      <xdr:rowOff>190500</xdr:rowOff>
    </xdr:from>
    <xdr:to>
      <xdr:col>5</xdr:col>
      <xdr:colOff>82550</xdr:colOff>
      <xdr:row>89</xdr:row>
      <xdr:rowOff>34925</xdr:rowOff>
    </xdr:to>
    <xdr:grpSp>
      <xdr:nvGrpSpPr>
        <xdr:cNvPr id="20" name="グループ化 19">
          <a:extLst>
            <a:ext uri="{FF2B5EF4-FFF2-40B4-BE49-F238E27FC236}">
              <a16:creationId xmlns:a16="http://schemas.microsoft.com/office/drawing/2014/main" id="{6E81F4F7-A84D-88D0-C7C0-C97DC6ADADB2}"/>
            </a:ext>
          </a:extLst>
        </xdr:cNvPr>
        <xdr:cNvGrpSpPr/>
      </xdr:nvGrpSpPr>
      <xdr:grpSpPr>
        <a:xfrm>
          <a:off x="177800" y="37076324"/>
          <a:ext cx="3358871" cy="4900002"/>
          <a:chOff x="647700" y="34366200"/>
          <a:chExt cx="3333750" cy="4911725"/>
        </a:xfrm>
      </xdr:grpSpPr>
      <xdr:sp macro="" textlink="">
        <xdr:nvSpPr>
          <xdr:cNvPr id="3" name="正方形/長方形 2">
            <a:extLst>
              <a:ext uri="{FF2B5EF4-FFF2-40B4-BE49-F238E27FC236}">
                <a16:creationId xmlns:a16="http://schemas.microsoft.com/office/drawing/2014/main" id="{96389276-0BF0-A389-8342-219141C1901B}"/>
              </a:ext>
            </a:extLst>
          </xdr:cNvPr>
          <xdr:cNvSpPr/>
        </xdr:nvSpPr>
        <xdr:spPr>
          <a:xfrm>
            <a:off x="647700" y="34366200"/>
            <a:ext cx="3333750" cy="4911725"/>
          </a:xfrm>
          <a:prstGeom prst="rect">
            <a:avLst/>
          </a:prstGeom>
          <a:solidFill>
            <a:schemeClr val="accent6">
              <a:lumMod val="20000"/>
              <a:lumOff val="80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7" name="図 6">
            <a:extLst>
              <a:ext uri="{FF2B5EF4-FFF2-40B4-BE49-F238E27FC236}">
                <a16:creationId xmlns:a16="http://schemas.microsoft.com/office/drawing/2014/main" id="{5032B390-9048-4C91-491D-1E38FE0F99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0905" y="34858325"/>
            <a:ext cx="2977093" cy="4267200"/>
          </a:xfrm>
          <a:prstGeom prst="rect">
            <a:avLst/>
          </a:prstGeom>
        </xdr:spPr>
      </xdr:pic>
      <xdr:sp macro="" textlink="">
        <xdr:nvSpPr>
          <xdr:cNvPr id="9" name="正方形/長方形 8">
            <a:extLst>
              <a:ext uri="{FF2B5EF4-FFF2-40B4-BE49-F238E27FC236}">
                <a16:creationId xmlns:a16="http://schemas.microsoft.com/office/drawing/2014/main" id="{DC89EAE8-2456-3B8A-E123-4FF2FA7A3EAE}"/>
              </a:ext>
            </a:extLst>
          </xdr:cNvPr>
          <xdr:cNvSpPr/>
        </xdr:nvSpPr>
        <xdr:spPr>
          <a:xfrm>
            <a:off x="819150" y="34480500"/>
            <a:ext cx="276225" cy="320675"/>
          </a:xfrm>
          <a:prstGeom prst="rect">
            <a:avLst/>
          </a:prstGeom>
          <a:solidFill>
            <a:schemeClr val="accent4">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371475</xdr:colOff>
      <xdr:row>69</xdr:row>
      <xdr:rowOff>66675</xdr:rowOff>
    </xdr:from>
    <xdr:to>
      <xdr:col>13</xdr:col>
      <xdr:colOff>495303</xdr:colOff>
      <xdr:row>91</xdr:row>
      <xdr:rowOff>88193</xdr:rowOff>
    </xdr:to>
    <xdr:grpSp>
      <xdr:nvGrpSpPr>
        <xdr:cNvPr id="22" name="グループ化 21">
          <a:extLst>
            <a:ext uri="{FF2B5EF4-FFF2-40B4-BE49-F238E27FC236}">
              <a16:creationId xmlns:a16="http://schemas.microsoft.com/office/drawing/2014/main" id="{2423EF54-45CC-4515-7371-AC9EF7472ADB}"/>
            </a:ext>
          </a:extLst>
        </xdr:cNvPr>
        <xdr:cNvGrpSpPr/>
      </xdr:nvGrpSpPr>
      <xdr:grpSpPr>
        <a:xfrm>
          <a:off x="3825596" y="37193241"/>
          <a:ext cx="5650421" cy="5317837"/>
          <a:chOff x="4219575" y="34394775"/>
          <a:chExt cx="5610228" cy="5330118"/>
        </a:xfrm>
      </xdr:grpSpPr>
      <xdr:pic>
        <xdr:nvPicPr>
          <xdr:cNvPr id="19" name="図 18">
            <a:extLst>
              <a:ext uri="{FF2B5EF4-FFF2-40B4-BE49-F238E27FC236}">
                <a16:creationId xmlns:a16="http://schemas.microsoft.com/office/drawing/2014/main" id="{5FA446EC-2EAF-5E72-A650-DF11FB2E85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51331" y="35458919"/>
            <a:ext cx="2978472" cy="4265974"/>
          </a:xfrm>
          <a:prstGeom prst="rect">
            <a:avLst/>
          </a:prstGeom>
          <a:ln>
            <a:solidFill>
              <a:schemeClr val="tx1"/>
            </a:solidFill>
          </a:ln>
        </xdr:spPr>
      </xdr:pic>
      <xdr:pic>
        <xdr:nvPicPr>
          <xdr:cNvPr id="17" name="図 16">
            <a:extLst>
              <a:ext uri="{FF2B5EF4-FFF2-40B4-BE49-F238E27FC236}">
                <a16:creationId xmlns:a16="http://schemas.microsoft.com/office/drawing/2014/main" id="{49AA78E6-6F68-1E8C-45EB-AEB0986DCD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77456" y="35189746"/>
            <a:ext cx="2981403" cy="4269151"/>
          </a:xfrm>
          <a:prstGeom prst="rect">
            <a:avLst/>
          </a:prstGeom>
          <a:ln>
            <a:solidFill>
              <a:schemeClr val="tx1"/>
            </a:solidFill>
          </a:ln>
        </xdr:spPr>
      </xdr:pic>
      <xdr:pic>
        <xdr:nvPicPr>
          <xdr:cNvPr id="15" name="図 14">
            <a:extLst>
              <a:ext uri="{FF2B5EF4-FFF2-40B4-BE49-F238E27FC236}">
                <a16:creationId xmlns:a16="http://schemas.microsoft.com/office/drawing/2014/main" id="{D044404B-94F3-6F05-12F9-BDFAA25329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9008" y="34944543"/>
            <a:ext cx="2978472" cy="4269150"/>
          </a:xfrm>
          <a:prstGeom prst="rect">
            <a:avLst/>
          </a:prstGeom>
          <a:ln>
            <a:solidFill>
              <a:schemeClr val="tx1"/>
            </a:solidFill>
          </a:ln>
        </xdr:spPr>
      </xdr:pic>
      <xdr:pic>
        <xdr:nvPicPr>
          <xdr:cNvPr id="13" name="図 12">
            <a:extLst>
              <a:ext uri="{FF2B5EF4-FFF2-40B4-BE49-F238E27FC236}">
                <a16:creationId xmlns:a16="http://schemas.microsoft.com/office/drawing/2014/main" id="{39E30183-81E5-6028-637B-528A7564A75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2025" y="34694196"/>
            <a:ext cx="2978472" cy="4265975"/>
          </a:xfrm>
          <a:prstGeom prst="rect">
            <a:avLst/>
          </a:prstGeom>
          <a:ln>
            <a:solidFill>
              <a:schemeClr val="tx1"/>
            </a:solidFill>
          </a:ln>
        </xdr:spPr>
      </xdr:pic>
      <xdr:pic>
        <xdr:nvPicPr>
          <xdr:cNvPr id="11" name="図 10">
            <a:extLst>
              <a:ext uri="{FF2B5EF4-FFF2-40B4-BE49-F238E27FC236}">
                <a16:creationId xmlns:a16="http://schemas.microsoft.com/office/drawing/2014/main" id="{A60B7D08-E972-6A1B-00AF-AA87B2C374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9575" y="34394775"/>
            <a:ext cx="2978472" cy="4269150"/>
          </a:xfrm>
          <a:prstGeom prst="rect">
            <a:avLst/>
          </a:prstGeom>
          <a:ln>
            <a:solidFill>
              <a:schemeClr val="tx1"/>
            </a:solidFill>
          </a:ln>
        </xdr:spPr>
      </xdr:pic>
    </xdr:grpSp>
    <xdr:clientData/>
  </xdr:twoCellAnchor>
  <xdr:twoCellAnchor>
    <xdr:from>
      <xdr:col>5</xdr:col>
      <xdr:colOff>251809</xdr:colOff>
      <xdr:row>68</xdr:row>
      <xdr:rowOff>175173</xdr:rowOff>
    </xdr:from>
    <xdr:to>
      <xdr:col>13</xdr:col>
      <xdr:colOff>624051</xdr:colOff>
      <xdr:row>91</xdr:row>
      <xdr:rowOff>186119</xdr:rowOff>
    </xdr:to>
    <xdr:sp macro="" textlink="">
      <xdr:nvSpPr>
        <xdr:cNvPr id="23" name="四角形: 角を丸くする 22">
          <a:extLst>
            <a:ext uri="{FF2B5EF4-FFF2-40B4-BE49-F238E27FC236}">
              <a16:creationId xmlns:a16="http://schemas.microsoft.com/office/drawing/2014/main" id="{F652A1CF-0D80-D2F8-8931-0CCA2DA8617C}"/>
            </a:ext>
          </a:extLst>
        </xdr:cNvPr>
        <xdr:cNvSpPr/>
      </xdr:nvSpPr>
      <xdr:spPr>
        <a:xfrm>
          <a:off x="3700516" y="34870259"/>
          <a:ext cx="5890173" cy="5550774"/>
        </a:xfrm>
        <a:prstGeom prst="roundRect">
          <a:avLst>
            <a:gd name="adj" fmla="val 308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689740</xdr:colOff>
      <xdr:row>66</xdr:row>
      <xdr:rowOff>131378</xdr:rowOff>
    </xdr:from>
    <xdr:to>
      <xdr:col>6</xdr:col>
      <xdr:colOff>383189</xdr:colOff>
      <xdr:row>70</xdr:row>
      <xdr:rowOff>21896</xdr:rowOff>
    </xdr:to>
    <xdr:sp macro="" textlink="">
      <xdr:nvSpPr>
        <xdr:cNvPr id="24" name="矢印: 上カーブ 23">
          <a:extLst>
            <a:ext uri="{FF2B5EF4-FFF2-40B4-BE49-F238E27FC236}">
              <a16:creationId xmlns:a16="http://schemas.microsoft.com/office/drawing/2014/main" id="{0463F53E-8539-65DA-E6E7-80710BE2EB11}"/>
            </a:ext>
          </a:extLst>
        </xdr:cNvPr>
        <xdr:cNvSpPr/>
      </xdr:nvSpPr>
      <xdr:spPr>
        <a:xfrm rot="10800000">
          <a:off x="2758964" y="34585602"/>
          <a:ext cx="1762673" cy="613104"/>
        </a:xfrm>
        <a:prstGeom prst="curvedUpArrow">
          <a:avLst>
            <a:gd name="adj1" fmla="val 25000"/>
            <a:gd name="adj2" fmla="val 86000"/>
            <a:gd name="adj3" fmla="val 25000"/>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98535</xdr:colOff>
      <xdr:row>85</xdr:row>
      <xdr:rowOff>164225</xdr:rowOff>
    </xdr:from>
    <xdr:to>
      <xdr:col>4</xdr:col>
      <xdr:colOff>569310</xdr:colOff>
      <xdr:row>87</xdr:row>
      <xdr:rowOff>208017</xdr:rowOff>
    </xdr:to>
    <xdr:sp macro="" textlink="">
      <xdr:nvSpPr>
        <xdr:cNvPr id="25" name="吹き出し: 四角形 24">
          <a:extLst>
            <a:ext uri="{FF2B5EF4-FFF2-40B4-BE49-F238E27FC236}">
              <a16:creationId xmlns:a16="http://schemas.microsoft.com/office/drawing/2014/main" id="{25D45152-9608-4829-EACB-E4B1624D1015}"/>
            </a:ext>
          </a:extLst>
        </xdr:cNvPr>
        <xdr:cNvSpPr/>
      </xdr:nvSpPr>
      <xdr:spPr>
        <a:xfrm>
          <a:off x="2167759" y="38953966"/>
          <a:ext cx="1160517" cy="525517"/>
        </a:xfrm>
        <a:prstGeom prst="wedgeRectCallout">
          <a:avLst>
            <a:gd name="adj1" fmla="val -31210"/>
            <a:gd name="adj2" fmla="val -114583"/>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175172</xdr:colOff>
      <xdr:row>86</xdr:row>
      <xdr:rowOff>21897</xdr:rowOff>
    </xdr:from>
    <xdr:to>
      <xdr:col>4</xdr:col>
      <xdr:colOff>569310</xdr:colOff>
      <xdr:row>87</xdr:row>
      <xdr:rowOff>197068</xdr:rowOff>
    </xdr:to>
    <xdr:sp macro="" textlink="">
      <xdr:nvSpPr>
        <xdr:cNvPr id="26" name="テキスト ボックス 25">
          <a:extLst>
            <a:ext uri="{FF2B5EF4-FFF2-40B4-BE49-F238E27FC236}">
              <a16:creationId xmlns:a16="http://schemas.microsoft.com/office/drawing/2014/main" id="{CA8F9CDD-6FAD-F290-C28F-040D4407DE70}"/>
            </a:ext>
          </a:extLst>
        </xdr:cNvPr>
        <xdr:cNvSpPr txBox="1"/>
      </xdr:nvSpPr>
      <xdr:spPr>
        <a:xfrm>
          <a:off x="2244396" y="39052500"/>
          <a:ext cx="1083880" cy="41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同封数を記入</a:t>
          </a:r>
          <a:endParaRPr kumimoji="1" lang="en-US" altLang="ja-JP" sz="1100">
            <a:solidFill>
              <a:srgbClr val="FF0000"/>
            </a:solidFill>
          </a:endParaRPr>
        </a:p>
      </xdr:txBody>
    </xdr:sp>
    <xdr:clientData/>
  </xdr:twoCellAnchor>
  <xdr:twoCellAnchor>
    <xdr:from>
      <xdr:col>4</xdr:col>
      <xdr:colOff>42917</xdr:colOff>
      <xdr:row>75</xdr:row>
      <xdr:rowOff>174297</xdr:rowOff>
    </xdr:from>
    <xdr:to>
      <xdr:col>5</xdr:col>
      <xdr:colOff>513693</xdr:colOff>
      <xdr:row>77</xdr:row>
      <xdr:rowOff>218090</xdr:rowOff>
    </xdr:to>
    <xdr:sp macro="" textlink="">
      <xdr:nvSpPr>
        <xdr:cNvPr id="27" name="吹き出し: 四角形 26">
          <a:extLst>
            <a:ext uri="{FF2B5EF4-FFF2-40B4-BE49-F238E27FC236}">
              <a16:creationId xmlns:a16="http://schemas.microsoft.com/office/drawing/2014/main" id="{8F0BFDD6-5514-4EC7-86A1-36013656A54D}"/>
            </a:ext>
          </a:extLst>
        </xdr:cNvPr>
        <xdr:cNvSpPr/>
      </xdr:nvSpPr>
      <xdr:spPr>
        <a:xfrm>
          <a:off x="2801883" y="36555418"/>
          <a:ext cx="1160517" cy="525517"/>
        </a:xfrm>
        <a:prstGeom prst="wedgeRectCallout">
          <a:avLst>
            <a:gd name="adj1" fmla="val -47248"/>
            <a:gd name="adj2" fmla="val 100000"/>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119554</xdr:colOff>
      <xdr:row>76</xdr:row>
      <xdr:rowOff>31969</xdr:rowOff>
    </xdr:from>
    <xdr:to>
      <xdr:col>5</xdr:col>
      <xdr:colOff>513693</xdr:colOff>
      <xdr:row>77</xdr:row>
      <xdr:rowOff>207141</xdr:rowOff>
    </xdr:to>
    <xdr:sp macro="" textlink="">
      <xdr:nvSpPr>
        <xdr:cNvPr id="28" name="テキスト ボックス 27">
          <a:extLst>
            <a:ext uri="{FF2B5EF4-FFF2-40B4-BE49-F238E27FC236}">
              <a16:creationId xmlns:a16="http://schemas.microsoft.com/office/drawing/2014/main" id="{EB44C006-7BCF-44CB-99C3-6378DECC22A3}"/>
            </a:ext>
          </a:extLst>
        </xdr:cNvPr>
        <xdr:cNvSpPr txBox="1"/>
      </xdr:nvSpPr>
      <xdr:spPr>
        <a:xfrm>
          <a:off x="2878520" y="36653952"/>
          <a:ext cx="1083880" cy="41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送り主を記入</a:t>
          </a:r>
        </a:p>
      </xdr:txBody>
    </xdr:sp>
    <xdr:clientData/>
  </xdr:twoCellAnchor>
  <xdr:twoCellAnchor>
    <xdr:from>
      <xdr:col>8</xdr:col>
      <xdr:colOff>98356</xdr:colOff>
      <xdr:row>83</xdr:row>
      <xdr:rowOff>124239</xdr:rowOff>
    </xdr:from>
    <xdr:to>
      <xdr:col>8</xdr:col>
      <xdr:colOff>481426</xdr:colOff>
      <xdr:row>85</xdr:row>
      <xdr:rowOff>103533</xdr:rowOff>
    </xdr:to>
    <xdr:sp macro="" textlink="">
      <xdr:nvSpPr>
        <xdr:cNvPr id="31" name="正方形/長方形 30">
          <a:extLst>
            <a:ext uri="{FF2B5EF4-FFF2-40B4-BE49-F238E27FC236}">
              <a16:creationId xmlns:a16="http://schemas.microsoft.com/office/drawing/2014/main" id="{FEE06F86-5FB6-E5D4-71AB-E08AC01D9D88}"/>
            </a:ext>
          </a:extLst>
        </xdr:cNvPr>
        <xdr:cNvSpPr/>
      </xdr:nvSpPr>
      <xdr:spPr>
        <a:xfrm>
          <a:off x="5564878" y="38276005"/>
          <a:ext cx="383070" cy="455544"/>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20706</xdr:colOff>
      <xdr:row>83</xdr:row>
      <xdr:rowOff>88002</xdr:rowOff>
    </xdr:from>
    <xdr:to>
      <xdr:col>8</xdr:col>
      <xdr:colOff>559077</xdr:colOff>
      <xdr:row>85</xdr:row>
      <xdr:rowOff>181183</xdr:rowOff>
    </xdr:to>
    <xdr:pic>
      <xdr:nvPicPr>
        <xdr:cNvPr id="30" name="グラフィックス 29" descr="男性のプロフィール 単色塗りつぶし">
          <a:extLst>
            <a:ext uri="{FF2B5EF4-FFF2-40B4-BE49-F238E27FC236}">
              <a16:creationId xmlns:a16="http://schemas.microsoft.com/office/drawing/2014/main" id="{9EE0F02B-9138-6326-2214-07DF0DC308B6}"/>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5487228" y="38239768"/>
          <a:ext cx="538371" cy="569430"/>
        </a:xfrm>
        <a:prstGeom prst="rect">
          <a:avLst/>
        </a:prstGeom>
      </xdr:spPr>
    </xdr:pic>
    <xdr:clientData/>
  </xdr:twoCellAnchor>
  <xdr:twoCellAnchor>
    <xdr:from>
      <xdr:col>8</xdr:col>
      <xdr:colOff>504412</xdr:colOff>
      <xdr:row>83</xdr:row>
      <xdr:rowOff>126515</xdr:rowOff>
    </xdr:from>
    <xdr:to>
      <xdr:col>9</xdr:col>
      <xdr:colOff>204167</xdr:colOff>
      <xdr:row>85</xdr:row>
      <xdr:rowOff>105809</xdr:rowOff>
    </xdr:to>
    <xdr:sp macro="" textlink="">
      <xdr:nvSpPr>
        <xdr:cNvPr id="32" name="正方形/長方形 31">
          <a:extLst>
            <a:ext uri="{FF2B5EF4-FFF2-40B4-BE49-F238E27FC236}">
              <a16:creationId xmlns:a16="http://schemas.microsoft.com/office/drawing/2014/main" id="{B8F5A22D-9257-4D5F-A47B-5180DCF4BBD5}"/>
            </a:ext>
          </a:extLst>
        </xdr:cNvPr>
        <xdr:cNvSpPr/>
      </xdr:nvSpPr>
      <xdr:spPr>
        <a:xfrm>
          <a:off x="5970934" y="38278281"/>
          <a:ext cx="383070" cy="455544"/>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426762</xdr:colOff>
      <xdr:row>83</xdr:row>
      <xdr:rowOff>90278</xdr:rowOff>
    </xdr:from>
    <xdr:to>
      <xdr:col>9</xdr:col>
      <xdr:colOff>281818</xdr:colOff>
      <xdr:row>85</xdr:row>
      <xdr:rowOff>183459</xdr:rowOff>
    </xdr:to>
    <xdr:pic>
      <xdr:nvPicPr>
        <xdr:cNvPr id="33" name="グラフィックス 32" descr="男性のプロフィール 単色塗りつぶし">
          <a:extLst>
            <a:ext uri="{FF2B5EF4-FFF2-40B4-BE49-F238E27FC236}">
              <a16:creationId xmlns:a16="http://schemas.microsoft.com/office/drawing/2014/main" id="{543FC86F-EF16-487C-98EE-B4338D959E7C}"/>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5893284" y="38242044"/>
          <a:ext cx="538371" cy="569430"/>
        </a:xfrm>
        <a:prstGeom prst="rect">
          <a:avLst/>
        </a:prstGeom>
      </xdr:spPr>
    </xdr:pic>
    <xdr:clientData/>
  </xdr:twoCellAnchor>
  <xdr:twoCellAnchor>
    <xdr:from>
      <xdr:col>10</xdr:col>
      <xdr:colOff>645241</xdr:colOff>
      <xdr:row>66</xdr:row>
      <xdr:rowOff>194596</xdr:rowOff>
    </xdr:from>
    <xdr:to>
      <xdr:col>13</xdr:col>
      <xdr:colOff>409677</xdr:colOff>
      <xdr:row>70</xdr:row>
      <xdr:rowOff>20484</xdr:rowOff>
    </xdr:to>
    <xdr:sp macro="" textlink="">
      <xdr:nvSpPr>
        <xdr:cNvPr id="34" name="吹き出し: 四角形 33">
          <a:extLst>
            <a:ext uri="{FF2B5EF4-FFF2-40B4-BE49-F238E27FC236}">
              <a16:creationId xmlns:a16="http://schemas.microsoft.com/office/drawing/2014/main" id="{491E730A-4EB1-4E7E-93A3-322E7929D632}"/>
            </a:ext>
          </a:extLst>
        </xdr:cNvPr>
        <xdr:cNvSpPr/>
      </xdr:nvSpPr>
      <xdr:spPr>
        <a:xfrm>
          <a:off x="7507338" y="35324435"/>
          <a:ext cx="1823065" cy="860323"/>
        </a:xfrm>
        <a:prstGeom prst="wedgeRectCallout">
          <a:avLst>
            <a:gd name="adj1" fmla="val -26461"/>
            <a:gd name="adj2" fmla="val 71635"/>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21019</xdr:colOff>
      <xdr:row>67</xdr:row>
      <xdr:rowOff>3009</xdr:rowOff>
    </xdr:from>
    <xdr:to>
      <xdr:col>13</xdr:col>
      <xdr:colOff>491611</xdr:colOff>
      <xdr:row>70</xdr:row>
      <xdr:rowOff>10242</xdr:rowOff>
    </xdr:to>
    <xdr:sp macro="" textlink="">
      <xdr:nvSpPr>
        <xdr:cNvPr id="35" name="テキスト ボックス 34">
          <a:extLst>
            <a:ext uri="{FF2B5EF4-FFF2-40B4-BE49-F238E27FC236}">
              <a16:creationId xmlns:a16="http://schemas.microsoft.com/office/drawing/2014/main" id="{C3E7A932-498E-47F0-9D91-632FA11BE74B}"/>
            </a:ext>
          </a:extLst>
        </xdr:cNvPr>
        <xdr:cNvSpPr txBox="1"/>
      </xdr:nvSpPr>
      <xdr:spPr>
        <a:xfrm>
          <a:off x="7569325" y="35368412"/>
          <a:ext cx="1843012" cy="806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署名、押印、証明写真、振込証明のコピー等の書類を貼付け</a:t>
          </a:r>
        </a:p>
      </xdr:txBody>
    </xdr:sp>
    <xdr:clientData/>
  </xdr:twoCellAnchor>
  <xdr:twoCellAnchor>
    <xdr:from>
      <xdr:col>1</xdr:col>
      <xdr:colOff>251641</xdr:colOff>
      <xdr:row>68</xdr:row>
      <xdr:rowOff>22434</xdr:rowOff>
    </xdr:from>
    <xdr:to>
      <xdr:col>2</xdr:col>
      <xdr:colOff>174113</xdr:colOff>
      <xdr:row>70</xdr:row>
      <xdr:rowOff>66227</xdr:rowOff>
    </xdr:to>
    <xdr:sp macro="" textlink="">
      <xdr:nvSpPr>
        <xdr:cNvPr id="36" name="吹き出し: 四角形 35">
          <a:extLst>
            <a:ext uri="{FF2B5EF4-FFF2-40B4-BE49-F238E27FC236}">
              <a16:creationId xmlns:a16="http://schemas.microsoft.com/office/drawing/2014/main" id="{D48AD6A2-3750-4F3B-A549-A51CD1AFF112}"/>
            </a:ext>
          </a:extLst>
        </xdr:cNvPr>
        <xdr:cNvSpPr/>
      </xdr:nvSpPr>
      <xdr:spPr>
        <a:xfrm>
          <a:off x="937851" y="34476305"/>
          <a:ext cx="608681" cy="514922"/>
        </a:xfrm>
        <a:prstGeom prst="wedgeRectCallout">
          <a:avLst>
            <a:gd name="adj1" fmla="val -82584"/>
            <a:gd name="adj2" fmla="val 34362"/>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328278</xdr:colOff>
      <xdr:row>68</xdr:row>
      <xdr:rowOff>115670</xdr:rowOff>
    </xdr:from>
    <xdr:to>
      <xdr:col>3</xdr:col>
      <xdr:colOff>36207</xdr:colOff>
      <xdr:row>70</xdr:row>
      <xdr:rowOff>55278</xdr:rowOff>
    </xdr:to>
    <xdr:sp macro="" textlink="">
      <xdr:nvSpPr>
        <xdr:cNvPr id="37" name="テキスト ボックス 36">
          <a:extLst>
            <a:ext uri="{FF2B5EF4-FFF2-40B4-BE49-F238E27FC236}">
              <a16:creationId xmlns:a16="http://schemas.microsoft.com/office/drawing/2014/main" id="{819F8EEC-8C35-439B-BF65-416DE4B96EB6}"/>
            </a:ext>
          </a:extLst>
        </xdr:cNvPr>
        <xdr:cNvSpPr txBox="1"/>
      </xdr:nvSpPr>
      <xdr:spPr>
        <a:xfrm>
          <a:off x="1014488" y="34569541"/>
          <a:ext cx="1080348" cy="410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切手</a:t>
          </a:r>
        </a:p>
      </xdr:txBody>
    </xdr:sp>
    <xdr:clientData/>
  </xdr:twoCellAnchor>
  <xdr:twoCellAnchor>
    <xdr:from>
      <xdr:col>10</xdr:col>
      <xdr:colOff>190501</xdr:colOff>
      <xdr:row>44</xdr:row>
      <xdr:rowOff>5014</xdr:rowOff>
    </xdr:from>
    <xdr:to>
      <xdr:col>11</xdr:col>
      <xdr:colOff>671766</xdr:colOff>
      <xdr:row>45</xdr:row>
      <xdr:rowOff>15039</xdr:rowOff>
    </xdr:to>
    <xdr:sp macro="" textlink="">
      <xdr:nvSpPr>
        <xdr:cNvPr id="38" name="正方形/長方形 37">
          <a:extLst>
            <a:ext uri="{FF2B5EF4-FFF2-40B4-BE49-F238E27FC236}">
              <a16:creationId xmlns:a16="http://schemas.microsoft.com/office/drawing/2014/main" id="{211C7834-5D7A-9186-4909-43D9055E1B89}"/>
            </a:ext>
          </a:extLst>
        </xdr:cNvPr>
        <xdr:cNvSpPr/>
      </xdr:nvSpPr>
      <xdr:spPr>
        <a:xfrm>
          <a:off x="7016751" y="29016577"/>
          <a:ext cx="1163890" cy="248150"/>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619125</xdr:colOff>
      <xdr:row>18</xdr:row>
      <xdr:rowOff>142875</xdr:rowOff>
    </xdr:from>
    <xdr:to>
      <xdr:col>8</xdr:col>
      <xdr:colOff>206375</xdr:colOff>
      <xdr:row>31</xdr:row>
      <xdr:rowOff>127000</xdr:rowOff>
    </xdr:to>
    <xdr:pic>
      <xdr:nvPicPr>
        <xdr:cNvPr id="40" name="図 39">
          <a:extLst>
            <a:ext uri="{FF2B5EF4-FFF2-40B4-BE49-F238E27FC236}">
              <a16:creationId xmlns:a16="http://schemas.microsoft.com/office/drawing/2014/main" id="{CBB1409F-E90D-DE46-8BB1-0005E84C6C13}"/>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4531" t="15770" r="14380" b="15258"/>
        <a:stretch/>
      </xdr:blipFill>
      <xdr:spPr>
        <a:xfrm>
          <a:off x="619125" y="5286375"/>
          <a:ext cx="5048250" cy="6873875"/>
        </a:xfrm>
        <a:prstGeom prst="rect">
          <a:avLst/>
        </a:prstGeom>
        <a:ln>
          <a:noFill/>
        </a:ln>
      </xdr:spPr>
    </xdr:pic>
    <xdr:clientData/>
  </xdr:twoCellAnchor>
  <xdr:twoCellAnchor editAs="oneCell">
    <xdr:from>
      <xdr:col>0</xdr:col>
      <xdr:colOff>587375</xdr:colOff>
      <xdr:row>31</xdr:row>
      <xdr:rowOff>111125</xdr:rowOff>
    </xdr:from>
    <xdr:to>
      <xdr:col>8</xdr:col>
      <xdr:colOff>269875</xdr:colOff>
      <xdr:row>34</xdr:row>
      <xdr:rowOff>3409636</xdr:rowOff>
    </xdr:to>
    <xdr:pic>
      <xdr:nvPicPr>
        <xdr:cNvPr id="42" name="図 41">
          <a:extLst>
            <a:ext uri="{FF2B5EF4-FFF2-40B4-BE49-F238E27FC236}">
              <a16:creationId xmlns:a16="http://schemas.microsoft.com/office/drawing/2014/main" id="{63845CB4-F280-4576-9065-585B852DE2A7}"/>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3636" t="11947" r="13933" b="10319"/>
        <a:stretch/>
      </xdr:blipFill>
      <xdr:spPr>
        <a:xfrm>
          <a:off x="587375" y="12144375"/>
          <a:ext cx="5143500" cy="7747000"/>
        </a:xfrm>
        <a:prstGeom prst="rect">
          <a:avLst/>
        </a:prstGeom>
        <a:ln>
          <a:noFill/>
        </a:ln>
      </xdr:spPr>
    </xdr:pic>
    <xdr:clientData/>
  </xdr:twoCellAnchor>
  <xdr:twoCellAnchor editAs="oneCell">
    <xdr:from>
      <xdr:col>1</xdr:col>
      <xdr:colOff>1</xdr:colOff>
      <xdr:row>35</xdr:row>
      <xdr:rowOff>333375</xdr:rowOff>
    </xdr:from>
    <xdr:to>
      <xdr:col>8</xdr:col>
      <xdr:colOff>206376</xdr:colOff>
      <xdr:row>41</xdr:row>
      <xdr:rowOff>254000</xdr:rowOff>
    </xdr:to>
    <xdr:pic>
      <xdr:nvPicPr>
        <xdr:cNvPr id="44" name="図 43">
          <a:extLst>
            <a:ext uri="{FF2B5EF4-FFF2-40B4-BE49-F238E27FC236}">
              <a16:creationId xmlns:a16="http://schemas.microsoft.com/office/drawing/2014/main" id="{92C3AD10-19AA-7A91-AA84-AF2BE5162BCE}"/>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4755" t="7646" r="15051" b="7770"/>
        <a:stretch/>
      </xdr:blipFill>
      <xdr:spPr>
        <a:xfrm>
          <a:off x="685801" y="20326350"/>
          <a:ext cx="5006975" cy="8426450"/>
        </a:xfrm>
        <a:prstGeom prst="rect">
          <a:avLst/>
        </a:prstGeom>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6115B-5350-40FB-9456-BD8039AD94F0}">
  <sheetPr>
    <tabColor rgb="FFFFFF00"/>
  </sheetPr>
  <dimension ref="A1:N68"/>
  <sheetViews>
    <sheetView view="pageBreakPreview" topLeftCell="A35" zoomScale="91" zoomScaleNormal="120" zoomScaleSheetLayoutView="91" workbookViewId="0">
      <selection activeCell="Q35" sqref="Q35"/>
    </sheetView>
  </sheetViews>
  <sheetFormatPr defaultRowHeight="18.75" x14ac:dyDescent="0.4"/>
  <cols>
    <col min="1" max="14" width="9" style="12"/>
  </cols>
  <sheetData>
    <row r="1" spans="1:14" ht="21" x14ac:dyDescent="0.4">
      <c r="A1" s="104" t="s">
        <v>317</v>
      </c>
      <c r="B1" s="104"/>
      <c r="C1" s="104"/>
      <c r="D1" s="104"/>
      <c r="E1" s="104"/>
      <c r="F1" s="104"/>
      <c r="G1" s="104"/>
      <c r="H1" s="104"/>
      <c r="I1" s="104"/>
      <c r="J1" s="104"/>
      <c r="K1" s="104"/>
      <c r="L1" s="104"/>
      <c r="M1" s="104"/>
      <c r="N1" s="104"/>
    </row>
    <row r="2" spans="1:14" ht="83.25" customHeight="1" x14ac:dyDescent="0.4">
      <c r="A2" s="97" t="s">
        <v>288</v>
      </c>
      <c r="B2" s="97"/>
      <c r="C2" s="97"/>
      <c r="D2" s="97"/>
      <c r="E2" s="97"/>
      <c r="F2" s="97"/>
      <c r="G2" s="97"/>
      <c r="H2" s="97"/>
      <c r="I2" s="97"/>
      <c r="J2" s="97"/>
      <c r="K2" s="97"/>
      <c r="L2" s="97"/>
      <c r="M2" s="97"/>
      <c r="N2" s="97"/>
    </row>
    <row r="4" spans="1:14" x14ac:dyDescent="0.4">
      <c r="A4" s="66" t="s">
        <v>289</v>
      </c>
    </row>
    <row r="11" spans="1:14" x14ac:dyDescent="0.4">
      <c r="B11" s="12" t="s">
        <v>290</v>
      </c>
    </row>
    <row r="12" spans="1:14" x14ac:dyDescent="0.4">
      <c r="B12" s="12" t="s">
        <v>291</v>
      </c>
    </row>
    <row r="13" spans="1:14" x14ac:dyDescent="0.4">
      <c r="B13" s="12" t="s">
        <v>292</v>
      </c>
    </row>
    <row r="14" spans="1:14" x14ac:dyDescent="0.4">
      <c r="B14" s="12" t="s">
        <v>293</v>
      </c>
    </row>
    <row r="16" spans="1:14" x14ac:dyDescent="0.4">
      <c r="A16" s="66" t="s">
        <v>294</v>
      </c>
    </row>
    <row r="17" spans="1:14" x14ac:dyDescent="0.4">
      <c r="A17" s="100" t="s">
        <v>295</v>
      </c>
      <c r="B17" s="100"/>
      <c r="C17" s="100"/>
      <c r="D17" s="100"/>
      <c r="E17" s="100"/>
      <c r="F17" s="100"/>
      <c r="G17" s="100"/>
      <c r="H17" s="100"/>
      <c r="I17" s="100"/>
      <c r="J17" s="100"/>
      <c r="K17" s="100"/>
      <c r="L17" s="100"/>
      <c r="M17" s="100"/>
      <c r="N17" s="100"/>
    </row>
    <row r="23" spans="1:14" ht="27.75" customHeight="1" x14ac:dyDescent="0.4"/>
    <row r="24" spans="1:14" ht="42.75" customHeight="1" x14ac:dyDescent="0.4">
      <c r="J24" s="101" t="s">
        <v>297</v>
      </c>
      <c r="K24" s="101"/>
      <c r="L24" s="101"/>
      <c r="M24" s="101"/>
      <c r="N24" s="101"/>
    </row>
    <row r="25" spans="1:14" ht="42.75" customHeight="1" x14ac:dyDescent="0.4">
      <c r="J25" s="101" t="s">
        <v>298</v>
      </c>
      <c r="K25" s="101"/>
      <c r="L25" s="101"/>
      <c r="M25" s="101"/>
      <c r="N25" s="101"/>
    </row>
    <row r="26" spans="1:14" ht="58.5" customHeight="1" x14ac:dyDescent="0.4">
      <c r="J26" s="101" t="s">
        <v>299</v>
      </c>
      <c r="K26" s="101"/>
      <c r="L26" s="101"/>
      <c r="M26" s="101"/>
      <c r="N26" s="101"/>
    </row>
    <row r="27" spans="1:14" ht="56.25" customHeight="1" x14ac:dyDescent="0.4">
      <c r="J27" s="99" t="s">
        <v>300</v>
      </c>
      <c r="K27" s="99"/>
      <c r="L27" s="99"/>
      <c r="M27" s="99"/>
      <c r="N27" s="99"/>
    </row>
    <row r="28" spans="1:14" ht="75.75" customHeight="1" x14ac:dyDescent="0.4">
      <c r="J28" s="99" t="s">
        <v>301</v>
      </c>
      <c r="K28" s="99"/>
      <c r="L28" s="99"/>
      <c r="M28" s="99"/>
      <c r="N28" s="99"/>
    </row>
    <row r="29" spans="1:14" ht="66" customHeight="1" x14ac:dyDescent="0.4">
      <c r="J29" s="101" t="s">
        <v>302</v>
      </c>
      <c r="K29" s="101"/>
      <c r="L29" s="101"/>
      <c r="M29" s="101"/>
      <c r="N29" s="101"/>
    </row>
    <row r="30" spans="1:14" ht="45.75" customHeight="1" x14ac:dyDescent="0.4">
      <c r="J30" s="99" t="s">
        <v>303</v>
      </c>
      <c r="K30" s="99"/>
      <c r="L30" s="99"/>
      <c r="M30" s="99"/>
      <c r="N30" s="99"/>
    </row>
    <row r="31" spans="1:14" ht="51.75" customHeight="1" x14ac:dyDescent="0.4">
      <c r="J31" s="101" t="s">
        <v>304</v>
      </c>
      <c r="K31" s="101"/>
      <c r="L31" s="101"/>
      <c r="M31" s="101"/>
      <c r="N31" s="101"/>
    </row>
    <row r="32" spans="1:14" ht="42.75" customHeight="1" x14ac:dyDescent="0.4">
      <c r="J32" s="99" t="s">
        <v>344</v>
      </c>
      <c r="K32" s="99"/>
      <c r="L32" s="99"/>
      <c r="M32" s="99"/>
      <c r="N32" s="99"/>
    </row>
    <row r="33" spans="1:14" ht="143.25" customHeight="1" x14ac:dyDescent="0.4">
      <c r="J33" s="99" t="s">
        <v>296</v>
      </c>
      <c r="K33" s="99"/>
      <c r="L33" s="99"/>
      <c r="M33" s="99"/>
      <c r="N33" s="99"/>
    </row>
    <row r="34" spans="1:14" ht="165" customHeight="1" x14ac:dyDescent="0.4">
      <c r="J34" s="101" t="s">
        <v>305</v>
      </c>
      <c r="K34" s="101"/>
      <c r="L34" s="101"/>
      <c r="M34" s="101"/>
      <c r="N34" s="101"/>
    </row>
    <row r="35" spans="1:14" ht="276.75" customHeight="1" x14ac:dyDescent="0.4">
      <c r="J35" s="101" t="s">
        <v>350</v>
      </c>
      <c r="K35" s="101"/>
      <c r="L35" s="101"/>
      <c r="M35" s="101"/>
      <c r="N35" s="101"/>
    </row>
    <row r="36" spans="1:14" ht="79.5" customHeight="1" x14ac:dyDescent="0.4">
      <c r="J36" s="101" t="s">
        <v>318</v>
      </c>
      <c r="K36" s="101"/>
      <c r="L36" s="101"/>
      <c r="M36" s="101"/>
      <c r="N36" s="101"/>
    </row>
    <row r="37" spans="1:14" ht="138" customHeight="1" x14ac:dyDescent="0.4">
      <c r="J37" s="101" t="s">
        <v>306</v>
      </c>
      <c r="K37" s="101"/>
      <c r="L37" s="101"/>
      <c r="M37" s="101"/>
      <c r="N37" s="101"/>
    </row>
    <row r="38" spans="1:14" ht="138" customHeight="1" x14ac:dyDescent="0.4">
      <c r="J38" s="98"/>
      <c r="K38" s="98"/>
      <c r="L38" s="98"/>
      <c r="M38" s="98"/>
      <c r="N38" s="98"/>
    </row>
    <row r="39" spans="1:14" ht="137.25" customHeight="1" x14ac:dyDescent="0.4">
      <c r="J39" s="98"/>
      <c r="K39" s="98"/>
      <c r="L39" s="98"/>
      <c r="M39" s="98"/>
      <c r="N39" s="98"/>
    </row>
    <row r="40" spans="1:14" ht="142.5" customHeight="1" x14ac:dyDescent="0.4">
      <c r="J40" s="98"/>
      <c r="K40" s="98"/>
      <c r="L40" s="98"/>
      <c r="M40" s="98"/>
      <c r="N40" s="98"/>
    </row>
    <row r="41" spans="1:14" ht="34.5" customHeight="1" x14ac:dyDescent="0.4">
      <c r="J41" s="99" t="s">
        <v>307</v>
      </c>
      <c r="K41" s="99"/>
      <c r="L41" s="99"/>
      <c r="M41" s="99"/>
      <c r="N41" s="99"/>
    </row>
    <row r="42" spans="1:14" ht="30" customHeight="1" x14ac:dyDescent="0.4"/>
    <row r="44" spans="1:14" x14ac:dyDescent="0.4">
      <c r="A44" s="66" t="s">
        <v>308</v>
      </c>
    </row>
    <row r="45" spans="1:14" x14ac:dyDescent="0.4">
      <c r="A45" s="100" t="s">
        <v>322</v>
      </c>
      <c r="B45" s="100"/>
      <c r="C45" s="100"/>
      <c r="D45" s="100"/>
      <c r="E45" s="100"/>
      <c r="F45" s="100"/>
      <c r="G45" s="100"/>
      <c r="H45" s="100"/>
      <c r="I45" s="100"/>
      <c r="J45" s="100"/>
      <c r="K45" s="100"/>
      <c r="L45" s="80"/>
      <c r="M45" s="100" t="s">
        <v>323</v>
      </c>
      <c r="N45" s="100"/>
    </row>
    <row r="46" spans="1:14" x14ac:dyDescent="0.4">
      <c r="A46" s="100" t="s">
        <v>324</v>
      </c>
      <c r="B46" s="100"/>
      <c r="C46" s="100"/>
      <c r="D46" s="100"/>
      <c r="E46" s="100"/>
      <c r="F46" s="100"/>
      <c r="G46" s="100"/>
      <c r="H46" s="100"/>
      <c r="I46" s="100"/>
      <c r="J46" s="100"/>
      <c r="K46" s="100"/>
      <c r="L46" s="100"/>
      <c r="M46" s="100"/>
      <c r="N46" s="100"/>
    </row>
    <row r="48" spans="1:14" ht="25.5" customHeight="1" x14ac:dyDescent="0.4">
      <c r="B48" s="95" t="s">
        <v>310</v>
      </c>
      <c r="C48" s="95" t="s">
        <v>309</v>
      </c>
      <c r="D48" s="97" t="s">
        <v>345</v>
      </c>
      <c r="E48" s="97"/>
      <c r="F48" s="97"/>
      <c r="G48" s="97"/>
      <c r="H48" s="97"/>
      <c r="I48" s="97"/>
      <c r="J48" s="97"/>
      <c r="K48" s="97"/>
      <c r="L48" s="97"/>
      <c r="M48" s="97"/>
      <c r="N48" s="97"/>
    </row>
    <row r="49" spans="1:14" ht="25.5" customHeight="1" x14ac:dyDescent="0.4">
      <c r="B49" s="95"/>
      <c r="C49" s="95"/>
      <c r="D49" s="97"/>
      <c r="E49" s="97"/>
      <c r="F49" s="97"/>
      <c r="G49" s="97"/>
      <c r="H49" s="97"/>
      <c r="I49" s="97"/>
      <c r="J49" s="97"/>
      <c r="K49" s="97"/>
      <c r="L49" s="97"/>
      <c r="M49" s="97"/>
      <c r="N49" s="97"/>
    </row>
    <row r="50" spans="1:14" ht="25.5" customHeight="1" x14ac:dyDescent="0.4">
      <c r="B50" s="95" t="s">
        <v>311</v>
      </c>
      <c r="C50" s="95" t="s">
        <v>309</v>
      </c>
      <c r="D50" s="97" t="s">
        <v>346</v>
      </c>
      <c r="E50" s="97"/>
      <c r="F50" s="97"/>
      <c r="G50" s="97"/>
      <c r="H50" s="97"/>
      <c r="I50" s="97"/>
      <c r="J50" s="97"/>
      <c r="K50" s="97"/>
      <c r="L50" s="97"/>
      <c r="M50" s="97"/>
      <c r="N50" s="97"/>
    </row>
    <row r="51" spans="1:14" ht="25.5" customHeight="1" x14ac:dyDescent="0.4">
      <c r="B51" s="95"/>
      <c r="C51" s="95"/>
      <c r="D51" s="97"/>
      <c r="E51" s="97"/>
      <c r="F51" s="97"/>
      <c r="G51" s="97"/>
      <c r="H51" s="97"/>
      <c r="I51" s="97"/>
      <c r="J51" s="97"/>
      <c r="K51" s="97"/>
      <c r="L51" s="97"/>
      <c r="M51" s="97"/>
      <c r="N51" s="97"/>
    </row>
    <row r="52" spans="1:14" ht="36" customHeight="1" x14ac:dyDescent="0.4">
      <c r="B52" s="95" t="s">
        <v>312</v>
      </c>
      <c r="C52" s="95" t="s">
        <v>309</v>
      </c>
      <c r="D52" s="97" t="s">
        <v>325</v>
      </c>
      <c r="E52" s="97"/>
      <c r="F52" s="97"/>
      <c r="G52" s="97"/>
      <c r="H52" s="97"/>
      <c r="I52" s="97"/>
      <c r="J52" s="97"/>
      <c r="K52" s="97"/>
      <c r="L52" s="97"/>
      <c r="M52" s="97"/>
      <c r="N52" s="97"/>
    </row>
    <row r="53" spans="1:14" ht="36" customHeight="1" x14ac:dyDescent="0.4">
      <c r="B53" s="95"/>
      <c r="C53" s="95"/>
      <c r="D53" s="97"/>
      <c r="E53" s="97"/>
      <c r="F53" s="97"/>
      <c r="G53" s="97"/>
      <c r="H53" s="97"/>
      <c r="I53" s="97"/>
      <c r="J53" s="97"/>
      <c r="K53" s="97"/>
      <c r="L53" s="97"/>
      <c r="M53" s="97"/>
      <c r="N53" s="97"/>
    </row>
    <row r="54" spans="1:14" ht="25.5" customHeight="1" x14ac:dyDescent="0.4">
      <c r="B54" s="95" t="s">
        <v>313</v>
      </c>
      <c r="C54" s="95" t="s">
        <v>309</v>
      </c>
      <c r="D54" s="97" t="s">
        <v>347</v>
      </c>
      <c r="E54" s="97"/>
      <c r="F54" s="97"/>
      <c r="G54" s="97"/>
      <c r="H54" s="97"/>
      <c r="I54" s="97"/>
      <c r="J54" s="97"/>
      <c r="K54" s="97"/>
      <c r="L54" s="97"/>
      <c r="M54" s="97"/>
      <c r="N54" s="97"/>
    </row>
    <row r="55" spans="1:14" ht="25.5" customHeight="1" x14ac:dyDescent="0.4">
      <c r="B55" s="95"/>
      <c r="C55" s="95"/>
      <c r="D55" s="97"/>
      <c r="E55" s="97"/>
      <c r="F55" s="97"/>
      <c r="G55" s="97"/>
      <c r="H55" s="97"/>
      <c r="I55" s="97"/>
      <c r="J55" s="97"/>
      <c r="K55" s="97"/>
      <c r="L55" s="97"/>
      <c r="M55" s="97"/>
      <c r="N55" s="97"/>
    </row>
    <row r="56" spans="1:14" ht="36" customHeight="1" x14ac:dyDescent="0.4">
      <c r="B56" s="95" t="s">
        <v>314</v>
      </c>
      <c r="C56" s="95" t="s">
        <v>309</v>
      </c>
      <c r="D56" s="97" t="s">
        <v>326</v>
      </c>
      <c r="E56" s="97"/>
      <c r="F56" s="97"/>
      <c r="G56" s="97"/>
      <c r="H56" s="97"/>
      <c r="I56" s="97"/>
      <c r="J56" s="97"/>
      <c r="K56" s="97"/>
      <c r="L56" s="97"/>
      <c r="M56" s="97"/>
      <c r="N56" s="97"/>
    </row>
    <row r="57" spans="1:14" ht="36" customHeight="1" x14ac:dyDescent="0.4">
      <c r="B57" s="95"/>
      <c r="C57" s="95"/>
      <c r="D57" s="97"/>
      <c r="E57" s="97"/>
      <c r="F57" s="97"/>
      <c r="G57" s="97"/>
      <c r="H57" s="97"/>
      <c r="I57" s="97"/>
      <c r="J57" s="97"/>
      <c r="K57" s="97"/>
      <c r="L57" s="97"/>
      <c r="M57" s="97"/>
      <c r="N57" s="97"/>
    </row>
    <row r="58" spans="1:14" ht="25.5" customHeight="1" x14ac:dyDescent="0.4">
      <c r="B58" s="95" t="s">
        <v>315</v>
      </c>
      <c r="C58" s="95" t="s">
        <v>309</v>
      </c>
      <c r="D58" s="97" t="s">
        <v>348</v>
      </c>
      <c r="E58" s="97"/>
      <c r="F58" s="97"/>
      <c r="G58" s="97"/>
      <c r="H58" s="97"/>
      <c r="I58" s="97"/>
      <c r="J58" s="97"/>
      <c r="K58" s="97"/>
      <c r="L58" s="97"/>
      <c r="M58" s="97"/>
      <c r="N58" s="97"/>
    </row>
    <row r="59" spans="1:14" ht="25.5" customHeight="1" x14ac:dyDescent="0.4">
      <c r="B59" s="95"/>
      <c r="C59" s="95"/>
      <c r="D59" s="97"/>
      <c r="E59" s="97"/>
      <c r="F59" s="97"/>
      <c r="G59" s="97"/>
      <c r="H59" s="97"/>
      <c r="I59" s="97"/>
      <c r="J59" s="97"/>
      <c r="K59" s="97"/>
      <c r="L59" s="97"/>
      <c r="M59" s="97"/>
      <c r="N59" s="97"/>
    </row>
    <row r="61" spans="1:14" x14ac:dyDescent="0.4">
      <c r="A61" s="66" t="s">
        <v>316</v>
      </c>
    </row>
    <row r="62" spans="1:14" ht="24" customHeight="1" x14ac:dyDescent="0.4">
      <c r="A62" s="96" t="s">
        <v>349</v>
      </c>
      <c r="B62" s="96"/>
      <c r="C62" s="96"/>
      <c r="D62" s="96"/>
      <c r="E62" s="96"/>
      <c r="F62" s="96"/>
      <c r="G62" s="96"/>
      <c r="H62" s="96"/>
      <c r="I62" s="96"/>
      <c r="J62" s="96"/>
      <c r="K62" s="96"/>
      <c r="L62" s="96"/>
      <c r="M62" s="96"/>
      <c r="N62" s="96"/>
    </row>
    <row r="63" spans="1:14" ht="18.75" customHeight="1" x14ac:dyDescent="0.4">
      <c r="A63" s="96"/>
      <c r="B63" s="96"/>
      <c r="C63" s="96"/>
      <c r="D63" s="96"/>
      <c r="E63" s="96"/>
      <c r="F63" s="96"/>
      <c r="G63" s="96"/>
      <c r="H63" s="96"/>
      <c r="I63" s="96"/>
      <c r="J63" s="96"/>
      <c r="K63" s="96"/>
      <c r="L63" s="96"/>
      <c r="M63" s="96"/>
      <c r="N63" s="96"/>
    </row>
    <row r="64" spans="1:14" x14ac:dyDescent="0.4">
      <c r="A64" s="96"/>
      <c r="B64" s="96"/>
      <c r="C64" s="96"/>
      <c r="D64" s="96"/>
      <c r="E64" s="96"/>
      <c r="F64" s="96"/>
      <c r="G64" s="96"/>
      <c r="H64" s="96"/>
      <c r="I64" s="96"/>
      <c r="J64" s="96"/>
      <c r="K64" s="96"/>
      <c r="L64" s="96"/>
      <c r="M64" s="96"/>
      <c r="N64" s="96"/>
    </row>
    <row r="65" spans="1:14" x14ac:dyDescent="0.4">
      <c r="A65" s="102" t="s">
        <v>320</v>
      </c>
      <c r="B65" s="102"/>
      <c r="C65" s="102"/>
      <c r="D65" s="102"/>
      <c r="E65" s="102"/>
      <c r="F65" s="103" t="s">
        <v>319</v>
      </c>
      <c r="G65" s="103"/>
      <c r="H65" s="103"/>
      <c r="I65" s="103"/>
      <c r="J65" s="103"/>
      <c r="K65" s="103"/>
      <c r="L65" s="103"/>
      <c r="M65" s="103"/>
      <c r="N65" s="103"/>
    </row>
    <row r="66" spans="1:14" x14ac:dyDescent="0.4">
      <c r="A66" s="102"/>
      <c r="B66" s="102"/>
      <c r="C66" s="102"/>
      <c r="D66" s="102"/>
      <c r="E66" s="102"/>
      <c r="F66" s="103"/>
      <c r="G66" s="103"/>
      <c r="H66" s="103"/>
      <c r="I66" s="103"/>
      <c r="J66" s="103"/>
      <c r="K66" s="103"/>
      <c r="L66" s="103"/>
      <c r="M66" s="103"/>
      <c r="N66" s="103"/>
    </row>
    <row r="67" spans="1:14" x14ac:dyDescent="0.4">
      <c r="A67" s="102"/>
      <c r="B67" s="102"/>
      <c r="C67" s="102"/>
      <c r="D67" s="102"/>
      <c r="E67" s="102"/>
      <c r="F67" s="103"/>
      <c r="G67" s="103"/>
      <c r="H67" s="103"/>
      <c r="I67" s="103"/>
      <c r="J67" s="103"/>
      <c r="K67" s="103"/>
      <c r="L67" s="103"/>
      <c r="M67" s="103"/>
      <c r="N67" s="103"/>
    </row>
    <row r="68" spans="1:14" ht="25.5" x14ac:dyDescent="0.4">
      <c r="A68" s="67"/>
      <c r="B68" s="67"/>
      <c r="C68" s="67"/>
      <c r="D68" s="67"/>
      <c r="E68" s="67"/>
      <c r="F68" s="68"/>
      <c r="G68" s="68"/>
      <c r="H68" s="68"/>
      <c r="I68" s="68"/>
      <c r="J68" s="68"/>
      <c r="K68" s="68"/>
      <c r="L68" s="68"/>
      <c r="M68" s="68"/>
      <c r="N68" s="68"/>
    </row>
  </sheetData>
  <sheetProtection algorithmName="SHA-512" hashValue="ILM/BK7vtR63au2i1mTGl6Q79gyI+xoe6+r0vuEvRIpMFaJDZZYD1DM9PBn1tdv7P0WFfM84hiflJq/Ol3vkaw==" saltValue="oVFwKy776XX2jGr5YZCEmA==" spinCount="100000" sheet="1" objects="1" scenarios="1" selectLockedCells="1" selectUnlockedCells="1"/>
  <mergeCells count="45">
    <mergeCell ref="A65:E67"/>
    <mergeCell ref="F65:N67"/>
    <mergeCell ref="J30:N30"/>
    <mergeCell ref="A1:N1"/>
    <mergeCell ref="A2:N2"/>
    <mergeCell ref="A17:N17"/>
    <mergeCell ref="J24:N24"/>
    <mergeCell ref="J25:N25"/>
    <mergeCell ref="J26:N26"/>
    <mergeCell ref="J27:N27"/>
    <mergeCell ref="J28:N28"/>
    <mergeCell ref="J29:N29"/>
    <mergeCell ref="J36:N36"/>
    <mergeCell ref="J31:N31"/>
    <mergeCell ref="J32:N32"/>
    <mergeCell ref="J33:N33"/>
    <mergeCell ref="J34:N34"/>
    <mergeCell ref="J35:N35"/>
    <mergeCell ref="J37:N37"/>
    <mergeCell ref="J38:N38"/>
    <mergeCell ref="J39:N39"/>
    <mergeCell ref="B54:B55"/>
    <mergeCell ref="J40:N40"/>
    <mergeCell ref="J41:N41"/>
    <mergeCell ref="D48:N49"/>
    <mergeCell ref="D50:N51"/>
    <mergeCell ref="A45:K45"/>
    <mergeCell ref="M45:N45"/>
    <mergeCell ref="A46:N46"/>
    <mergeCell ref="B56:B57"/>
    <mergeCell ref="B58:B59"/>
    <mergeCell ref="A62:N64"/>
    <mergeCell ref="D58:N59"/>
    <mergeCell ref="C48:C49"/>
    <mergeCell ref="C50:C51"/>
    <mergeCell ref="C52:C53"/>
    <mergeCell ref="C54:C55"/>
    <mergeCell ref="C56:C57"/>
    <mergeCell ref="C58:C59"/>
    <mergeCell ref="D56:N57"/>
    <mergeCell ref="D52:N53"/>
    <mergeCell ref="D54:N55"/>
    <mergeCell ref="B48:B49"/>
    <mergeCell ref="B50:B51"/>
    <mergeCell ref="B52:B53"/>
  </mergeCells>
  <phoneticPr fontId="1"/>
  <printOptions horizontalCentered="1" verticalCentered="1"/>
  <pageMargins left="0.23622047244094491" right="0.23622047244094491" top="0.35433070866141736" bottom="0.35433070866141736" header="0.31496062992125984" footer="0.31496062992125984"/>
  <pageSetup paperSize="9" scale="63" orientation="portrait" r:id="rId1"/>
  <rowBreaks count="1" manualBreakCount="1">
    <brk id="42"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1C236-3236-49E9-8927-E8DBDEEAECF4}">
  <sheetPr>
    <tabColor rgb="FFFF0000"/>
  </sheetPr>
  <dimension ref="A1:BA156"/>
  <sheetViews>
    <sheetView tabSelected="1" topLeftCell="A27" zoomScaleNormal="100" workbookViewId="0">
      <selection activeCell="E11" sqref="E11:F11"/>
    </sheetView>
  </sheetViews>
  <sheetFormatPr defaultRowHeight="13.5" customHeight="1" x14ac:dyDescent="0.4"/>
  <cols>
    <col min="1" max="49" width="2.375" style="1" customWidth="1"/>
    <col min="50" max="53" width="9" style="1"/>
    <col min="54" max="54" width="20.5" style="1" bestFit="1" customWidth="1"/>
    <col min="55" max="16384" width="9" style="1"/>
  </cols>
  <sheetData>
    <row r="1" spans="1:49" ht="40.5" customHeight="1" x14ac:dyDescent="0.4">
      <c r="A1" s="104" t="s">
        <v>14</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row>
    <row r="2" spans="1:49" ht="94.5" customHeight="1" thickBot="1" x14ac:dyDescent="0.45">
      <c r="A2" s="97" t="s">
        <v>336</v>
      </c>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row>
    <row r="3" spans="1:49" ht="27" customHeight="1" thickBot="1" x14ac:dyDescent="0.45">
      <c r="A3" s="37"/>
      <c r="B3" s="37"/>
      <c r="C3" s="37"/>
      <c r="D3" s="140" t="s">
        <v>63</v>
      </c>
      <c r="E3" s="141"/>
      <c r="F3" s="141"/>
      <c r="G3" s="141"/>
      <c r="H3" s="141"/>
      <c r="I3" s="141"/>
      <c r="J3" s="141"/>
      <c r="K3" s="142"/>
      <c r="L3" s="37"/>
      <c r="M3" s="37"/>
      <c r="N3" s="143" t="s">
        <v>64</v>
      </c>
      <c r="O3" s="144"/>
      <c r="P3" s="144"/>
      <c r="Q3" s="144"/>
      <c r="R3" s="144"/>
      <c r="S3" s="144"/>
      <c r="T3" s="144"/>
      <c r="U3" s="145"/>
      <c r="V3" s="37"/>
      <c r="W3" s="37"/>
      <c r="X3" s="146" t="s">
        <v>65</v>
      </c>
      <c r="Y3" s="147"/>
      <c r="Z3" s="147"/>
      <c r="AA3" s="147"/>
      <c r="AB3" s="147"/>
      <c r="AC3" s="147"/>
      <c r="AD3" s="147"/>
      <c r="AE3" s="147"/>
      <c r="AF3" s="147"/>
      <c r="AG3" s="148"/>
      <c r="AH3" s="37"/>
      <c r="AI3" s="37"/>
      <c r="AJ3" s="37"/>
      <c r="AK3" s="37"/>
      <c r="AL3" s="37"/>
      <c r="AM3" s="37"/>
      <c r="AN3" s="37"/>
      <c r="AO3" s="37"/>
      <c r="AP3" s="37"/>
      <c r="AQ3" s="37"/>
      <c r="AR3" s="37"/>
      <c r="AS3" s="37"/>
      <c r="AT3" s="37"/>
      <c r="AU3" s="37"/>
      <c r="AV3" s="37"/>
      <c r="AW3" s="37"/>
    </row>
    <row r="4" spans="1:49" ht="27" customHeight="1" thickBot="1" x14ac:dyDescent="0.4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row>
    <row r="5" spans="1:49" ht="13.5" customHeight="1" x14ac:dyDescent="0.4">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row>
    <row r="6" spans="1:49" ht="27" customHeight="1" thickBot="1" x14ac:dyDescent="0.45">
      <c r="A6" s="130" t="s">
        <v>1</v>
      </c>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row>
    <row r="7" spans="1:49" ht="27" customHeight="1" thickBot="1" x14ac:dyDescent="0.45">
      <c r="A7" s="12"/>
      <c r="B7" s="12"/>
      <c r="C7" s="12"/>
      <c r="D7" s="12"/>
      <c r="E7" s="106">
        <v>2025</v>
      </c>
      <c r="F7" s="106"/>
      <c r="G7" s="106"/>
      <c r="H7" s="106"/>
      <c r="I7" s="106"/>
      <c r="J7" s="106"/>
      <c r="K7" s="106"/>
      <c r="L7" s="106"/>
      <c r="M7" s="106" t="s">
        <v>0</v>
      </c>
      <c r="N7" s="106"/>
      <c r="O7" s="123"/>
      <c r="P7" s="124"/>
      <c r="Q7" s="124"/>
      <c r="R7" s="125"/>
      <c r="S7" s="108" t="s">
        <v>2</v>
      </c>
      <c r="T7" s="106"/>
      <c r="U7" s="123"/>
      <c r="V7" s="124"/>
      <c r="W7" s="124"/>
      <c r="X7" s="125"/>
      <c r="Y7" s="106" t="s">
        <v>3</v>
      </c>
      <c r="Z7" s="106"/>
      <c r="AA7" s="12"/>
      <c r="AB7" s="12"/>
      <c r="AC7" s="12"/>
      <c r="AD7" s="12"/>
      <c r="AE7" s="12"/>
      <c r="AF7" s="12"/>
      <c r="AG7" s="12"/>
      <c r="AH7" s="12"/>
      <c r="AI7" s="12"/>
      <c r="AJ7" s="12"/>
      <c r="AK7" s="12"/>
      <c r="AL7" s="12"/>
      <c r="AM7" s="12"/>
      <c r="AN7" s="12"/>
      <c r="AO7" s="12"/>
      <c r="AP7" s="12"/>
      <c r="AQ7" s="12"/>
      <c r="AR7" s="12"/>
      <c r="AS7" s="12"/>
      <c r="AT7" s="12"/>
      <c r="AU7" s="12"/>
      <c r="AV7" s="12"/>
      <c r="AW7" s="12"/>
    </row>
    <row r="8" spans="1:49" ht="13.5" customHeight="1" thickBot="1" x14ac:dyDescent="0.45">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row>
    <row r="9" spans="1:49" ht="13.5" customHeight="1" x14ac:dyDescent="0.4">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ht="27" customHeight="1" thickBot="1" x14ac:dyDescent="0.45">
      <c r="A10" s="130" t="s">
        <v>62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row>
    <row r="11" spans="1:49" ht="27" customHeight="1" thickBot="1" x14ac:dyDescent="0.45">
      <c r="A11" s="12"/>
      <c r="B11" s="12"/>
      <c r="C11" s="12"/>
      <c r="D11" s="12"/>
      <c r="E11" s="123"/>
      <c r="F11" s="125"/>
      <c r="G11" s="40"/>
      <c r="H11" s="41"/>
      <c r="I11" s="131" t="s">
        <v>10</v>
      </c>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row>
    <row r="12" spans="1:49" ht="13.5" customHeight="1" thickBot="1" x14ac:dyDescent="0.4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row>
    <row r="13" spans="1:49" ht="13.5" customHeight="1" x14ac:dyDescent="0.4">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row>
    <row r="14" spans="1:49" ht="27" customHeight="1" thickBot="1" x14ac:dyDescent="0.45">
      <c r="A14" s="130" t="s">
        <v>16</v>
      </c>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row>
    <row r="15" spans="1:49" ht="27" customHeight="1" thickBot="1" x14ac:dyDescent="0.45">
      <c r="A15" s="12"/>
      <c r="B15" s="12"/>
      <c r="C15" s="12"/>
      <c r="D15" s="12"/>
      <c r="E15" s="123"/>
      <c r="F15" s="125"/>
      <c r="G15" s="12"/>
      <c r="H15" s="12"/>
      <c r="I15" s="133" t="str">
        <f>IF(OR(E11=1,E11=2),設定シート!E14&amp;"　"&amp;設定シート!E15&amp;"　"&amp;設定シート!E16&amp;"　"&amp;設定シート!E17,IF(OR(E11=3,E11=4),"　　　　　　　　　"&amp;設定シート!E15&amp;"　"&amp;設定シート!E16&amp;"　"&amp;設定シート!E17,""))</f>
        <v/>
      </c>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row>
    <row r="16" spans="1:49" ht="27" customHeight="1" x14ac:dyDescent="0.4">
      <c r="A16" s="12"/>
      <c r="B16" s="12"/>
      <c r="C16" s="12"/>
      <c r="D16" s="12"/>
      <c r="E16" s="12"/>
      <c r="F16" s="12"/>
      <c r="G16" s="12"/>
      <c r="H16" s="12"/>
      <c r="I16" s="133" t="str">
        <f>IF(OR(E11=1,E11=2),設定シート!E18&amp;"　　"&amp;設定シート!E19&amp;"　"&amp;設定シート!E20&amp;"　"&amp;設定シート!E21,IF(OR(E11=3,E11=4),設定シート!E18&amp;"　"&amp;設定シート!E19&amp;"　　　　　　　　　　"&amp;設定シート!E21,""))</f>
        <v/>
      </c>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row>
    <row r="17" spans="1:53" ht="13.5" customHeight="1" thickBot="1" x14ac:dyDescent="0.45">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row>
    <row r="18" spans="1:53" ht="13.5" customHeight="1" x14ac:dyDescent="0.4">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row>
    <row r="19" spans="1:53" ht="27" customHeight="1" thickBot="1" x14ac:dyDescent="0.45">
      <c r="A19" s="130" t="s">
        <v>15</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row>
    <row r="20" spans="1:53" ht="27" customHeight="1" thickBot="1" x14ac:dyDescent="0.45">
      <c r="A20" s="12"/>
      <c r="B20" s="12"/>
      <c r="C20" s="12"/>
      <c r="D20" s="12"/>
      <c r="E20" s="122" t="s">
        <v>17</v>
      </c>
      <c r="F20" s="122"/>
      <c r="G20" s="122"/>
      <c r="H20" s="122"/>
      <c r="I20" s="122"/>
      <c r="J20" s="122"/>
      <c r="K20" s="122"/>
      <c r="L20" s="122"/>
      <c r="M20" s="123"/>
      <c r="N20" s="125"/>
      <c r="O20" s="1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3"/>
      <c r="AY20" s="3"/>
      <c r="AZ20" s="3"/>
      <c r="BA20" s="3"/>
    </row>
    <row r="21" spans="1:53" ht="27" customHeight="1" x14ac:dyDescent="0.4">
      <c r="A21" s="12"/>
      <c r="B21" s="12"/>
      <c r="C21" s="12"/>
      <c r="D21" s="12"/>
      <c r="E21" s="12"/>
      <c r="F21" s="43"/>
      <c r="G21" s="132" t="str">
        <f>IF(E11="","",IF(E11=1,設定シート!C4&amp;"　"&amp;設定シート!C5&amp;"　"&amp;設定シート!C6,IF('１入力用紙'!E11=2,設定シート!C12,IF('１入力用紙'!E11=3,設定シート!C15&amp;"　"&amp;設定シート!C16&amp;"　"&amp;設定シート!C17,IF('１入力用紙'!E11=4,設定シート!C21&amp;"　"&amp;設定シート!C22&amp;"　"&amp;設定シート!C23,"")))))</f>
        <v/>
      </c>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row>
    <row r="22" spans="1:53" ht="27" customHeight="1" x14ac:dyDescent="0.4">
      <c r="A22" s="12"/>
      <c r="B22" s="12"/>
      <c r="C22" s="12"/>
      <c r="D22" s="12"/>
      <c r="E22" s="12"/>
      <c r="F22" s="43"/>
      <c r="G22" s="132" t="str">
        <f>IF(E11="","",IF(E11=1,設定シート!C7&amp;"　"&amp;設定シート!C8&amp;"　"&amp;設定シート!C9,IF('１入力用紙'!E11=2,"",IF('１入力用紙'!E11=3,設定シート!C18,IF('１入力用紙'!E11=4,設定シート!C24,"")))))</f>
        <v/>
      </c>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row>
    <row r="23" spans="1:53" ht="13.5" customHeight="1" thickBot="1" x14ac:dyDescent="0.4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row>
    <row r="24" spans="1:53" ht="27" customHeight="1" thickBot="1" x14ac:dyDescent="0.45">
      <c r="A24" s="12"/>
      <c r="B24" s="12"/>
      <c r="C24" s="12"/>
      <c r="D24" s="12"/>
      <c r="E24" s="122" t="s">
        <v>33</v>
      </c>
      <c r="F24" s="122"/>
      <c r="G24" s="122"/>
      <c r="H24" s="122"/>
      <c r="I24" s="122"/>
      <c r="J24" s="122"/>
      <c r="K24" s="122"/>
      <c r="L24" s="122"/>
      <c r="M24" s="123"/>
      <c r="N24" s="125"/>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row>
    <row r="25" spans="1:53" ht="27" customHeight="1" x14ac:dyDescent="0.4">
      <c r="A25" s="12"/>
      <c r="B25" s="12"/>
      <c r="C25" s="12"/>
      <c r="D25" s="12"/>
      <c r="E25" s="12"/>
      <c r="F25" s="43"/>
      <c r="G25" s="132" t="s">
        <v>42</v>
      </c>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row>
    <row r="26" spans="1:53" ht="27" customHeight="1" x14ac:dyDescent="0.4">
      <c r="A26" s="12"/>
      <c r="B26" s="12"/>
      <c r="C26" s="12"/>
      <c r="D26" s="12"/>
      <c r="E26" s="43"/>
      <c r="F26" s="43"/>
      <c r="G26" s="132" t="s">
        <v>43</v>
      </c>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row>
    <row r="27" spans="1:53" ht="27" customHeight="1" x14ac:dyDescent="0.4">
      <c r="A27" s="12"/>
      <c r="B27" s="12"/>
      <c r="C27" s="12"/>
      <c r="D27" s="12"/>
      <c r="E27" s="43"/>
      <c r="F27" s="43"/>
      <c r="G27" s="132" t="s">
        <v>44</v>
      </c>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row>
    <row r="28" spans="1:53" ht="13.5" customHeight="1" thickBot="1" x14ac:dyDescent="0.4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row>
    <row r="29" spans="1:53" ht="27" customHeight="1" thickBot="1" x14ac:dyDescent="0.45">
      <c r="A29" s="12"/>
      <c r="B29" s="12"/>
      <c r="C29" s="12"/>
      <c r="D29" s="12"/>
      <c r="E29" s="122" t="s">
        <v>45</v>
      </c>
      <c r="F29" s="122"/>
      <c r="G29" s="122"/>
      <c r="H29" s="122"/>
      <c r="I29" s="122"/>
      <c r="J29" s="122"/>
      <c r="K29" s="122"/>
      <c r="L29" s="122"/>
      <c r="M29" s="123"/>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5"/>
    </row>
    <row r="30" spans="1:53" ht="13.5" customHeight="1" thickBot="1" x14ac:dyDescent="0.4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row>
    <row r="31" spans="1:53" ht="27" customHeight="1" thickBot="1" x14ac:dyDescent="0.45">
      <c r="A31" s="12"/>
      <c r="B31" s="12"/>
      <c r="C31" s="12"/>
      <c r="D31" s="12"/>
      <c r="E31" s="122" t="s">
        <v>46</v>
      </c>
      <c r="F31" s="122"/>
      <c r="G31" s="122"/>
      <c r="H31" s="122"/>
      <c r="I31" s="122"/>
      <c r="J31" s="122"/>
      <c r="K31" s="122"/>
      <c r="L31" s="122"/>
      <c r="M31" s="113"/>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5"/>
    </row>
    <row r="32" spans="1:53" ht="13.5" customHeight="1" thickBot="1" x14ac:dyDescent="0.4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row>
    <row r="33" spans="1:49" ht="27" customHeight="1" thickBot="1" x14ac:dyDescent="0.45">
      <c r="A33" s="12"/>
      <c r="B33" s="12"/>
      <c r="C33" s="12"/>
      <c r="D33" s="12"/>
      <c r="E33" s="122" t="s">
        <v>47</v>
      </c>
      <c r="F33" s="122"/>
      <c r="G33" s="122"/>
      <c r="H33" s="122"/>
      <c r="I33" s="122"/>
      <c r="J33" s="122"/>
      <c r="K33" s="122"/>
      <c r="L33" s="122"/>
      <c r="M33" s="122"/>
      <c r="N33" s="122"/>
      <c r="O33" s="122"/>
      <c r="P33" s="122"/>
      <c r="Q33" s="122"/>
      <c r="R33" s="122"/>
      <c r="S33" s="123"/>
      <c r="T33" s="124"/>
      <c r="U33" s="124"/>
      <c r="V33" s="124"/>
      <c r="W33" s="124"/>
      <c r="X33" s="124"/>
      <c r="Y33" s="124"/>
      <c r="Z33" s="125"/>
      <c r="AA33" s="106" t="s">
        <v>0</v>
      </c>
      <c r="AB33" s="106"/>
      <c r="AC33" s="123"/>
      <c r="AD33" s="124"/>
      <c r="AE33" s="124"/>
      <c r="AF33" s="125"/>
      <c r="AG33" s="108" t="s">
        <v>2</v>
      </c>
      <c r="AH33" s="106"/>
      <c r="AI33" s="12"/>
      <c r="AJ33" s="12"/>
      <c r="AK33" s="12"/>
      <c r="AL33" s="12"/>
      <c r="AM33" s="12"/>
      <c r="AN33" s="12"/>
      <c r="AO33" s="12"/>
      <c r="AP33" s="12"/>
      <c r="AQ33" s="12"/>
      <c r="AR33" s="12"/>
      <c r="AS33" s="12"/>
      <c r="AT33" s="12"/>
      <c r="AU33" s="12"/>
      <c r="AV33" s="12"/>
      <c r="AW33" s="12"/>
    </row>
    <row r="34" spans="1:49" ht="13.5" customHeight="1" x14ac:dyDescent="0.4">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row>
    <row r="35" spans="1:49" ht="27" customHeight="1" x14ac:dyDescent="0.4">
      <c r="A35" s="12"/>
      <c r="B35" s="12"/>
      <c r="C35" s="12"/>
      <c r="D35" s="12"/>
      <c r="E35" s="106" t="s">
        <v>50</v>
      </c>
      <c r="F35" s="106"/>
      <c r="G35" s="106"/>
      <c r="H35" s="106"/>
      <c r="I35" s="106"/>
      <c r="J35" s="106"/>
      <c r="K35" s="106"/>
      <c r="L35" s="106"/>
      <c r="M35" s="106"/>
      <c r="N35" s="106"/>
      <c r="O35" s="107" t="str">
        <f>IF(OR(E11=1,E11=2),IF(M20=6,IF(M24=1,"1年以上",IF(M24=2,"2年以上",IF(M24=3,"1年以上",IF(M24=4,"2年以上",IF(M24=5,"1年以上",IF(M24=6,"2年以上",IF(M24=7,"3年以上",IF(M24=8,"5年以上","")))))))),"0年以上"),IF(OR(E11=3,E11=4),"1年以上",""))</f>
        <v/>
      </c>
      <c r="P35" s="107"/>
      <c r="Q35" s="107"/>
      <c r="R35" s="107"/>
      <c r="S35" s="107"/>
      <c r="T35" s="107"/>
      <c r="U35" s="12"/>
      <c r="V35" s="134" t="s">
        <v>130</v>
      </c>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row>
    <row r="36" spans="1:49" ht="13.5" customHeight="1" thickBot="1" x14ac:dyDescent="0.4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row>
    <row r="37" spans="1:49" ht="27" customHeight="1" thickBot="1" x14ac:dyDescent="0.45">
      <c r="A37" s="12"/>
      <c r="B37" s="12"/>
      <c r="C37" s="12"/>
      <c r="D37" s="12"/>
      <c r="E37" s="122" t="s">
        <v>48</v>
      </c>
      <c r="F37" s="122"/>
      <c r="G37" s="122"/>
      <c r="H37" s="122"/>
      <c r="I37" s="122"/>
      <c r="J37" s="122"/>
      <c r="K37" s="122"/>
      <c r="L37" s="122"/>
      <c r="M37" s="122"/>
      <c r="N37" s="122"/>
      <c r="O37" s="122"/>
      <c r="P37" s="122"/>
      <c r="Q37" s="122"/>
      <c r="R37" s="122"/>
      <c r="S37" s="123"/>
      <c r="T37" s="124"/>
      <c r="U37" s="124"/>
      <c r="V37" s="125"/>
      <c r="W37" s="108" t="s">
        <v>0</v>
      </c>
      <c r="X37" s="106"/>
      <c r="Y37" s="123"/>
      <c r="Z37" s="124"/>
      <c r="AA37" s="124"/>
      <c r="AB37" s="125"/>
      <c r="AC37" s="108" t="s">
        <v>49</v>
      </c>
      <c r="AD37" s="106"/>
      <c r="AE37" s="106"/>
      <c r="AF37" s="106"/>
      <c r="AG37" s="12"/>
      <c r="AH37" s="12"/>
      <c r="AI37" s="12"/>
      <c r="AJ37" s="12"/>
      <c r="AK37" s="12"/>
      <c r="AL37" s="12"/>
      <c r="AM37" s="12"/>
      <c r="AN37" s="12"/>
      <c r="AO37" s="12"/>
      <c r="AP37" s="12"/>
      <c r="AQ37" s="12"/>
      <c r="AR37" s="12"/>
      <c r="AS37" s="12"/>
      <c r="AT37" s="12"/>
      <c r="AU37" s="12"/>
      <c r="AV37" s="12"/>
      <c r="AW37" s="12"/>
    </row>
    <row r="38" spans="1:49" ht="13.5" customHeight="1" thickBot="1" x14ac:dyDescent="0.4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row>
    <row r="39" spans="1:49" ht="13.5" customHeight="1" x14ac:dyDescent="0.4">
      <c r="A39" s="12"/>
      <c r="B39" s="12"/>
      <c r="C39" s="12"/>
      <c r="D39" s="47"/>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5"/>
      <c r="AW39" s="12"/>
    </row>
    <row r="40" spans="1:49" ht="27" customHeight="1" thickBot="1" x14ac:dyDescent="0.45">
      <c r="A40" s="12"/>
      <c r="B40" s="12"/>
      <c r="C40" s="12"/>
      <c r="D40" s="48"/>
      <c r="E40" s="136" t="s">
        <v>51</v>
      </c>
      <c r="F40" s="136"/>
      <c r="G40" s="136"/>
      <c r="H40" s="136"/>
      <c r="I40" s="136"/>
      <c r="J40" s="136"/>
      <c r="K40" s="136"/>
      <c r="L40" s="136"/>
      <c r="M40" s="136"/>
      <c r="N40" s="136"/>
      <c r="O40" s="136"/>
      <c r="P40" s="136"/>
      <c r="Q40" s="136"/>
      <c r="R40" s="136"/>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46"/>
      <c r="AW40" s="12"/>
    </row>
    <row r="41" spans="1:49" ht="27" customHeight="1" thickBot="1" x14ac:dyDescent="0.45">
      <c r="A41" s="12"/>
      <c r="B41" s="12"/>
      <c r="C41" s="12"/>
      <c r="D41" s="48"/>
      <c r="E41" s="106" t="s">
        <v>52</v>
      </c>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49"/>
      <c r="AD41" s="150"/>
      <c r="AE41" s="150"/>
      <c r="AF41" s="150"/>
      <c r="AG41" s="150"/>
      <c r="AH41" s="150"/>
      <c r="AI41" s="150"/>
      <c r="AJ41" s="151"/>
      <c r="AK41" s="106" t="s">
        <v>0</v>
      </c>
      <c r="AL41" s="106"/>
      <c r="AM41" s="149"/>
      <c r="AN41" s="150"/>
      <c r="AO41" s="150"/>
      <c r="AP41" s="151"/>
      <c r="AQ41" s="108" t="s">
        <v>53</v>
      </c>
      <c r="AR41" s="106"/>
      <c r="AS41" s="106"/>
      <c r="AT41" s="106"/>
      <c r="AU41" s="106"/>
      <c r="AV41" s="46"/>
      <c r="AW41" s="12"/>
    </row>
    <row r="42" spans="1:49" ht="13.5" customHeight="1" thickBot="1" x14ac:dyDescent="0.45">
      <c r="A42" s="12"/>
      <c r="B42" s="12"/>
      <c r="C42" s="12"/>
      <c r="D42" s="49"/>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1"/>
      <c r="AW42" s="12"/>
    </row>
    <row r="43" spans="1:49" ht="13.5" customHeight="1" thickBot="1" x14ac:dyDescent="0.4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row>
    <row r="44" spans="1:49" ht="13.5" customHeight="1" x14ac:dyDescent="0.4">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row>
    <row r="45" spans="1:49" ht="27" customHeight="1" thickBot="1" x14ac:dyDescent="0.45">
      <c r="A45" s="130" t="s">
        <v>342</v>
      </c>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row>
    <row r="46" spans="1:49" ht="27" customHeight="1" thickBot="1" x14ac:dyDescent="0.45">
      <c r="A46" s="12"/>
      <c r="B46" s="12"/>
      <c r="C46" s="12"/>
      <c r="D46" s="12"/>
      <c r="E46" s="123"/>
      <c r="F46" s="125"/>
      <c r="G46" s="39"/>
      <c r="H46" s="133" t="s">
        <v>340</v>
      </c>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row>
    <row r="47" spans="1:49" ht="27" customHeight="1" x14ac:dyDescent="0.4">
      <c r="A47" s="12"/>
      <c r="B47" s="12"/>
      <c r="C47" s="12"/>
      <c r="D47" s="12"/>
      <c r="E47" s="39"/>
      <c r="F47" s="39"/>
      <c r="G47" s="39"/>
      <c r="H47" s="131" t="s">
        <v>341</v>
      </c>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13.5" customHeight="1" thickBot="1" x14ac:dyDescent="0.4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row>
    <row r="49" spans="1:53" ht="13.5" customHeight="1" x14ac:dyDescent="0.4">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row>
    <row r="50" spans="1:53" ht="27" customHeight="1" thickBot="1" x14ac:dyDescent="0.45">
      <c r="A50" s="130" t="s">
        <v>337</v>
      </c>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row>
    <row r="51" spans="1:53" ht="27" customHeight="1" thickBot="1" x14ac:dyDescent="0.45">
      <c r="A51" s="12"/>
      <c r="B51" s="12"/>
      <c r="C51" s="12"/>
      <c r="D51" s="12"/>
      <c r="E51" s="106" t="s">
        <v>4</v>
      </c>
      <c r="F51" s="106"/>
      <c r="G51" s="106"/>
      <c r="H51" s="106"/>
      <c r="I51" s="123"/>
      <c r="J51" s="124"/>
      <c r="K51" s="124"/>
      <c r="L51" s="124"/>
      <c r="M51" s="124"/>
      <c r="N51" s="124"/>
      <c r="O51" s="124"/>
      <c r="P51" s="124"/>
      <c r="Q51" s="124"/>
      <c r="R51" s="124"/>
      <c r="S51" s="124"/>
      <c r="T51" s="124"/>
      <c r="U51" s="124"/>
      <c r="V51" s="124"/>
      <c r="W51" s="124"/>
      <c r="X51" s="125"/>
      <c r="Y51" s="12"/>
      <c r="Z51" s="12"/>
      <c r="AA51" s="106" t="s">
        <v>5</v>
      </c>
      <c r="AB51" s="106"/>
      <c r="AC51" s="106"/>
      <c r="AD51" s="106"/>
      <c r="AE51" s="123"/>
      <c r="AF51" s="124"/>
      <c r="AG51" s="124"/>
      <c r="AH51" s="124"/>
      <c r="AI51" s="124"/>
      <c r="AJ51" s="124"/>
      <c r="AK51" s="124"/>
      <c r="AL51" s="124"/>
      <c r="AM51" s="124"/>
      <c r="AN51" s="124"/>
      <c r="AO51" s="124"/>
      <c r="AP51" s="124"/>
      <c r="AQ51" s="124"/>
      <c r="AR51" s="124"/>
      <c r="AS51" s="124"/>
      <c r="AT51" s="125"/>
      <c r="AU51" s="12"/>
      <c r="AV51" s="12"/>
      <c r="AW51" s="12"/>
    </row>
    <row r="52" spans="1:53" ht="13.5" customHeight="1" thickBot="1" x14ac:dyDescent="0.4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row>
    <row r="53" spans="1:53" ht="27" customHeight="1" thickBot="1" x14ac:dyDescent="0.45">
      <c r="A53" s="12"/>
      <c r="B53" s="12"/>
      <c r="C53" s="12"/>
      <c r="D53" s="12"/>
      <c r="E53" s="106" t="s">
        <v>6</v>
      </c>
      <c r="F53" s="106"/>
      <c r="G53" s="106"/>
      <c r="H53" s="106"/>
      <c r="I53" s="123"/>
      <c r="J53" s="124"/>
      <c r="K53" s="124"/>
      <c r="L53" s="124"/>
      <c r="M53" s="124"/>
      <c r="N53" s="124"/>
      <c r="O53" s="124"/>
      <c r="P53" s="124"/>
      <c r="Q53" s="124"/>
      <c r="R53" s="124"/>
      <c r="S53" s="124"/>
      <c r="T53" s="124"/>
      <c r="U53" s="124"/>
      <c r="V53" s="124"/>
      <c r="W53" s="124"/>
      <c r="X53" s="125"/>
      <c r="Y53" s="12"/>
      <c r="Z53" s="12"/>
      <c r="AA53" s="106" t="s">
        <v>7</v>
      </c>
      <c r="AB53" s="106"/>
      <c r="AC53" s="106"/>
      <c r="AD53" s="106"/>
      <c r="AE53" s="123"/>
      <c r="AF53" s="124"/>
      <c r="AG53" s="124"/>
      <c r="AH53" s="124"/>
      <c r="AI53" s="124"/>
      <c r="AJ53" s="124"/>
      <c r="AK53" s="124"/>
      <c r="AL53" s="124"/>
      <c r="AM53" s="124"/>
      <c r="AN53" s="124"/>
      <c r="AO53" s="124"/>
      <c r="AP53" s="124"/>
      <c r="AQ53" s="124"/>
      <c r="AR53" s="124"/>
      <c r="AS53" s="124"/>
      <c r="AT53" s="125"/>
      <c r="AU53" s="12"/>
      <c r="AV53" s="12"/>
      <c r="AW53" s="12"/>
    </row>
    <row r="54" spans="1:53" ht="13.5" customHeight="1" thickBot="1" x14ac:dyDescent="0.4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row>
    <row r="55" spans="1:53" ht="27" customHeight="1" thickBot="1" x14ac:dyDescent="0.45">
      <c r="A55" s="12"/>
      <c r="B55" s="12"/>
      <c r="C55" s="12"/>
      <c r="D55" s="12"/>
      <c r="E55" s="106" t="s">
        <v>8</v>
      </c>
      <c r="F55" s="106"/>
      <c r="G55" s="106"/>
      <c r="H55" s="106"/>
      <c r="I55" s="123"/>
      <c r="J55" s="125"/>
      <c r="K55" s="12"/>
      <c r="L55" s="133" t="s">
        <v>9</v>
      </c>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2"/>
      <c r="AY55" s="2"/>
      <c r="AZ55" s="2"/>
      <c r="BA55" s="2"/>
    </row>
    <row r="56" spans="1:53" ht="13.5" customHeight="1" thickBot="1" x14ac:dyDescent="0.4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row>
    <row r="57" spans="1:53" ht="27" customHeight="1" thickBot="1" x14ac:dyDescent="0.45">
      <c r="A57" s="12"/>
      <c r="B57" s="12"/>
      <c r="C57" s="12"/>
      <c r="D57" s="12"/>
      <c r="E57" s="106" t="s">
        <v>11</v>
      </c>
      <c r="F57" s="106"/>
      <c r="G57" s="106"/>
      <c r="H57" s="106"/>
      <c r="I57" s="106"/>
      <c r="J57" s="106"/>
      <c r="K57" s="106"/>
      <c r="L57" s="106"/>
      <c r="M57" s="106"/>
      <c r="N57" s="106"/>
      <c r="O57" s="12"/>
      <c r="P57" s="123"/>
      <c r="Q57" s="124"/>
      <c r="R57" s="124"/>
      <c r="S57" s="124"/>
      <c r="T57" s="124"/>
      <c r="U57" s="124"/>
      <c r="V57" s="124"/>
      <c r="W57" s="125"/>
      <c r="X57" s="106" t="s">
        <v>0</v>
      </c>
      <c r="Y57" s="106"/>
      <c r="Z57" s="123"/>
      <c r="AA57" s="124"/>
      <c r="AB57" s="124"/>
      <c r="AC57" s="125"/>
      <c r="AD57" s="108" t="s">
        <v>2</v>
      </c>
      <c r="AE57" s="106"/>
      <c r="AF57" s="123"/>
      <c r="AG57" s="124"/>
      <c r="AH57" s="124"/>
      <c r="AI57" s="125"/>
      <c r="AJ57" s="106" t="s">
        <v>3</v>
      </c>
      <c r="AK57" s="106"/>
      <c r="AL57" s="12"/>
      <c r="AM57" s="12"/>
      <c r="AN57" s="12"/>
      <c r="AO57" s="12"/>
      <c r="AP57" s="12"/>
      <c r="AQ57" s="12"/>
      <c r="AR57" s="12"/>
      <c r="AS57" s="12"/>
      <c r="AT57" s="12"/>
      <c r="AU57" s="12"/>
      <c r="AV57" s="12"/>
      <c r="AW57" s="12"/>
    </row>
    <row r="58" spans="1:53" ht="13.5" customHeight="1" thickBot="1" x14ac:dyDescent="0.4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row>
    <row r="59" spans="1:53" ht="27" customHeight="1" thickBot="1" x14ac:dyDescent="0.45">
      <c r="A59" s="12"/>
      <c r="B59" s="12"/>
      <c r="C59" s="12"/>
      <c r="D59" s="12"/>
      <c r="E59" s="106" t="s">
        <v>12</v>
      </c>
      <c r="F59" s="106"/>
      <c r="G59" s="106"/>
      <c r="H59" s="106"/>
      <c r="I59" s="123" t="s">
        <v>435</v>
      </c>
      <c r="J59" s="124"/>
      <c r="K59" s="124"/>
      <c r="L59" s="124"/>
      <c r="M59" s="124"/>
      <c r="N59" s="124"/>
      <c r="O59" s="124"/>
      <c r="P59" s="124"/>
      <c r="Q59" s="124"/>
      <c r="R59" s="124"/>
      <c r="S59" s="124"/>
      <c r="T59" s="124"/>
      <c r="U59" s="124"/>
      <c r="V59" s="124"/>
      <c r="W59" s="124"/>
      <c r="X59" s="125"/>
      <c r="Y59" s="12"/>
      <c r="Z59" s="98" t="s">
        <v>13</v>
      </c>
      <c r="AA59" s="98"/>
      <c r="AB59" s="98"/>
      <c r="AC59" s="98"/>
      <c r="AD59" s="98"/>
      <c r="AE59" s="98"/>
      <c r="AF59" s="98"/>
      <c r="AG59" s="98"/>
      <c r="AH59" s="98"/>
      <c r="AI59" s="98"/>
      <c r="AJ59" s="98"/>
      <c r="AK59" s="98"/>
      <c r="AL59" s="98"/>
      <c r="AM59" s="98"/>
      <c r="AN59" s="98"/>
      <c r="AO59" s="98"/>
      <c r="AP59" s="98"/>
      <c r="AQ59" s="98"/>
      <c r="AR59" s="98"/>
      <c r="AS59" s="98"/>
      <c r="AT59" s="98"/>
      <c r="AU59" s="98"/>
      <c r="AV59" s="98"/>
      <c r="AW59" s="98"/>
    </row>
    <row r="60" spans="1:53" ht="13.5" customHeight="1" thickBot="1" x14ac:dyDescent="0.4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row>
    <row r="61" spans="1:53" ht="13.5" customHeight="1" x14ac:dyDescent="0.4">
      <c r="A61" s="12"/>
      <c r="B61" s="12"/>
      <c r="C61" s="12"/>
      <c r="D61" s="12"/>
      <c r="E61" s="39"/>
      <c r="F61" s="39"/>
      <c r="G61" s="39"/>
      <c r="H61" s="39"/>
      <c r="I61" s="39"/>
      <c r="J61" s="39"/>
      <c r="K61" s="39"/>
      <c r="L61" s="39"/>
      <c r="M61" s="39"/>
      <c r="N61" s="39"/>
      <c r="O61" s="39"/>
      <c r="P61" s="39"/>
      <c r="Q61" s="39"/>
      <c r="R61" s="39"/>
      <c r="S61" s="39"/>
      <c r="T61" s="39"/>
      <c r="U61" s="39"/>
      <c r="V61" s="39"/>
      <c r="W61" s="39"/>
      <c r="X61" s="39"/>
      <c r="Y61" s="12"/>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row>
    <row r="62" spans="1:53" ht="27" customHeight="1" thickBot="1" x14ac:dyDescent="0.45">
      <c r="A62" s="130" t="s">
        <v>338</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row>
    <row r="63" spans="1:53" ht="27" customHeight="1" thickBot="1" x14ac:dyDescent="0.45">
      <c r="A63" s="12"/>
      <c r="B63" s="12"/>
      <c r="C63" s="12"/>
      <c r="D63" s="12"/>
      <c r="E63" s="106" t="s">
        <v>54</v>
      </c>
      <c r="F63" s="106"/>
      <c r="G63" s="106"/>
      <c r="H63" s="106"/>
      <c r="I63" s="106"/>
      <c r="J63" s="106"/>
      <c r="K63" s="137"/>
      <c r="L63" s="138"/>
      <c r="M63" s="138"/>
      <c r="N63" s="138"/>
      <c r="O63" s="138"/>
      <c r="P63" s="139"/>
      <c r="Q63" s="106" t="s">
        <v>55</v>
      </c>
      <c r="R63" s="106"/>
      <c r="S63" s="137"/>
      <c r="T63" s="138"/>
      <c r="U63" s="138"/>
      <c r="V63" s="138"/>
      <c r="W63" s="138"/>
      <c r="X63" s="139"/>
      <c r="Y63" s="12"/>
      <c r="Z63" s="12"/>
      <c r="AA63" s="135" t="s">
        <v>213</v>
      </c>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2"/>
    </row>
    <row r="64" spans="1:53" ht="13.5" customHeight="1" thickBot="1" x14ac:dyDescent="0.4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row>
    <row r="65" spans="1:51" ht="27" customHeight="1" thickBot="1" x14ac:dyDescent="0.45">
      <c r="A65" s="12"/>
      <c r="B65" s="12"/>
      <c r="C65" s="12"/>
      <c r="D65" s="12"/>
      <c r="E65" s="106" t="s">
        <v>56</v>
      </c>
      <c r="F65" s="106"/>
      <c r="G65" s="106"/>
      <c r="H65" s="106"/>
      <c r="I65" s="106"/>
      <c r="J65" s="106"/>
      <c r="K65" s="123"/>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5"/>
    </row>
    <row r="66" spans="1:51" ht="13.5" customHeight="1" thickBot="1" x14ac:dyDescent="0.4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row>
    <row r="67" spans="1:51" ht="27" customHeight="1" thickBot="1" x14ac:dyDescent="0.45">
      <c r="A67" s="12"/>
      <c r="B67" s="12"/>
      <c r="C67" s="12"/>
      <c r="D67" s="12"/>
      <c r="E67" s="12"/>
      <c r="F67" s="12"/>
      <c r="G67" s="12"/>
      <c r="H67" s="12"/>
      <c r="I67" s="12"/>
      <c r="J67" s="12"/>
      <c r="K67" s="113"/>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5"/>
    </row>
    <row r="68" spans="1:51" ht="13.5" customHeight="1" thickBot="1" x14ac:dyDescent="0.4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row>
    <row r="69" spans="1:51" ht="27" customHeight="1" thickBot="1" x14ac:dyDescent="0.45">
      <c r="A69" s="12"/>
      <c r="B69" s="12"/>
      <c r="C69" s="12"/>
      <c r="D69" s="12"/>
      <c r="E69" s="106" t="s">
        <v>57</v>
      </c>
      <c r="F69" s="106"/>
      <c r="G69" s="106"/>
      <c r="H69" s="106"/>
      <c r="I69" s="106"/>
      <c r="J69" s="106"/>
      <c r="K69" s="137"/>
      <c r="L69" s="138"/>
      <c r="M69" s="138"/>
      <c r="N69" s="138"/>
      <c r="O69" s="138"/>
      <c r="P69" s="139"/>
      <c r="Q69" s="116" t="s">
        <v>55</v>
      </c>
      <c r="R69" s="116"/>
      <c r="S69" s="137"/>
      <c r="T69" s="138"/>
      <c r="U69" s="138"/>
      <c r="V69" s="138"/>
      <c r="W69" s="138"/>
      <c r="X69" s="139"/>
      <c r="Y69" s="116" t="s">
        <v>55</v>
      </c>
      <c r="Z69" s="116"/>
      <c r="AA69" s="137"/>
      <c r="AB69" s="138"/>
      <c r="AC69" s="138"/>
      <c r="AD69" s="138"/>
      <c r="AE69" s="138"/>
      <c r="AF69" s="139"/>
      <c r="AG69" s="12"/>
      <c r="AH69" s="12"/>
      <c r="AI69" s="12"/>
      <c r="AJ69" s="12"/>
      <c r="AK69" s="12"/>
      <c r="AL69" s="12"/>
      <c r="AM69" s="12"/>
      <c r="AN69" s="12"/>
      <c r="AO69" s="12"/>
      <c r="AP69" s="12"/>
      <c r="AQ69" s="12"/>
      <c r="AR69" s="12"/>
      <c r="AS69" s="12"/>
      <c r="AT69" s="12"/>
      <c r="AU69" s="12"/>
      <c r="AV69" s="12"/>
      <c r="AW69" s="12"/>
    </row>
    <row r="70" spans="1:51" ht="13.5" customHeight="1" thickBot="1" x14ac:dyDescent="0.4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row>
    <row r="71" spans="1:51" ht="27" customHeight="1" thickBot="1" x14ac:dyDescent="0.45">
      <c r="A71" s="12"/>
      <c r="B71" s="12"/>
      <c r="C71" s="12"/>
      <c r="D71" s="12"/>
      <c r="E71" s="106" t="s">
        <v>58</v>
      </c>
      <c r="F71" s="106"/>
      <c r="G71" s="106"/>
      <c r="H71" s="106"/>
      <c r="I71" s="106"/>
      <c r="J71" s="106"/>
      <c r="K71" s="153"/>
      <c r="L71" s="154"/>
      <c r="M71" s="154"/>
      <c r="N71" s="154"/>
      <c r="O71" s="154"/>
      <c r="P71" s="155"/>
      <c r="Q71" s="116" t="s">
        <v>55</v>
      </c>
      <c r="R71" s="116"/>
      <c r="S71" s="153"/>
      <c r="T71" s="154"/>
      <c r="U71" s="154"/>
      <c r="V71" s="154"/>
      <c r="W71" s="154"/>
      <c r="X71" s="155"/>
      <c r="Y71" s="116" t="s">
        <v>55</v>
      </c>
      <c r="Z71" s="116"/>
      <c r="AA71" s="153"/>
      <c r="AB71" s="154"/>
      <c r="AC71" s="154"/>
      <c r="AD71" s="154"/>
      <c r="AE71" s="154"/>
      <c r="AF71" s="155"/>
      <c r="AG71" s="12"/>
      <c r="AH71" s="12"/>
      <c r="AI71" s="12"/>
      <c r="AJ71" s="12"/>
      <c r="AK71" s="12"/>
      <c r="AL71" s="12"/>
      <c r="AM71" s="12"/>
      <c r="AN71" s="12"/>
      <c r="AO71" s="12"/>
      <c r="AP71" s="12"/>
      <c r="AQ71" s="12"/>
      <c r="AR71" s="12"/>
      <c r="AS71" s="12"/>
      <c r="AT71" s="12"/>
      <c r="AU71" s="12"/>
      <c r="AV71" s="12"/>
      <c r="AW71" s="12"/>
    </row>
    <row r="72" spans="1:51" ht="13.5" customHeight="1" thickBot="1" x14ac:dyDescent="0.4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row>
    <row r="73" spans="1:51" ht="27" customHeight="1" thickBot="1" x14ac:dyDescent="0.45">
      <c r="A73" s="12"/>
      <c r="B73" s="12"/>
      <c r="C73" s="12"/>
      <c r="D73" s="12"/>
      <c r="E73" s="106" t="s">
        <v>59</v>
      </c>
      <c r="F73" s="106"/>
      <c r="G73" s="106"/>
      <c r="H73" s="106"/>
      <c r="I73" s="106"/>
      <c r="J73" s="106"/>
      <c r="K73" s="153"/>
      <c r="L73" s="154"/>
      <c r="M73" s="154"/>
      <c r="N73" s="154"/>
      <c r="O73" s="154"/>
      <c r="P73" s="155"/>
      <c r="Q73" s="116" t="s">
        <v>55</v>
      </c>
      <c r="R73" s="116"/>
      <c r="S73" s="153"/>
      <c r="T73" s="154"/>
      <c r="U73" s="154"/>
      <c r="V73" s="154"/>
      <c r="W73" s="154"/>
      <c r="X73" s="155"/>
      <c r="Y73" s="116" t="s">
        <v>55</v>
      </c>
      <c r="Z73" s="116"/>
      <c r="AA73" s="153"/>
      <c r="AB73" s="154"/>
      <c r="AC73" s="154"/>
      <c r="AD73" s="154"/>
      <c r="AE73" s="154"/>
      <c r="AF73" s="155"/>
      <c r="AG73" s="12"/>
      <c r="AH73" s="12"/>
      <c r="AI73" s="12"/>
      <c r="AJ73" s="12"/>
      <c r="AK73" s="12"/>
      <c r="AL73" s="12"/>
      <c r="AM73" s="12"/>
      <c r="AN73" s="12"/>
      <c r="AO73" s="12"/>
      <c r="AP73" s="12"/>
      <c r="AQ73" s="12"/>
      <c r="AR73" s="12"/>
      <c r="AS73" s="12"/>
      <c r="AT73" s="12"/>
      <c r="AU73" s="12"/>
      <c r="AV73" s="12"/>
      <c r="AW73" s="12"/>
    </row>
    <row r="74" spans="1:51" ht="13.5" customHeight="1" thickBot="1" x14ac:dyDescent="0.4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row>
    <row r="75" spans="1:51" ht="13.5" customHeight="1" x14ac:dyDescent="0.4">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row>
    <row r="76" spans="1:51" ht="27" customHeight="1" thickBot="1" x14ac:dyDescent="0.45">
      <c r="A76" s="130" t="s">
        <v>339</v>
      </c>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row>
    <row r="77" spans="1:51" ht="27" customHeight="1" thickBot="1" x14ac:dyDescent="0.45">
      <c r="A77" s="12"/>
      <c r="C77" s="12"/>
      <c r="D77" s="12"/>
      <c r="E77" s="116" t="s">
        <v>77</v>
      </c>
      <c r="F77" s="116"/>
      <c r="G77" s="116"/>
      <c r="H77" s="116"/>
      <c r="I77" s="116"/>
      <c r="J77" s="116"/>
      <c r="K77" s="123"/>
      <c r="L77" s="125"/>
      <c r="M77" s="12"/>
      <c r="N77" s="152" t="s">
        <v>121</v>
      </c>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3"/>
      <c r="AY77" s="3"/>
    </row>
    <row r="78" spans="1:51" ht="13.5" customHeight="1" thickBot="1" x14ac:dyDescent="0.4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row>
    <row r="79" spans="1:51" ht="27" customHeight="1" thickBot="1" x14ac:dyDescent="0.45">
      <c r="A79" s="12"/>
      <c r="B79" s="12"/>
      <c r="C79" s="12"/>
      <c r="D79" s="12"/>
      <c r="E79" s="106" t="s">
        <v>78</v>
      </c>
      <c r="F79" s="106"/>
      <c r="G79" s="106"/>
      <c r="H79" s="106"/>
      <c r="I79" s="106"/>
      <c r="J79" s="106"/>
      <c r="K79" s="123"/>
      <c r="L79" s="125"/>
      <c r="M79" s="12"/>
      <c r="N79" s="152" t="s">
        <v>80</v>
      </c>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row>
    <row r="80" spans="1:51" ht="27" customHeight="1" x14ac:dyDescent="0.4">
      <c r="A80" s="12"/>
      <c r="B80" s="12"/>
      <c r="C80" s="12"/>
      <c r="D80" s="12"/>
      <c r="E80" s="12"/>
      <c r="F80" s="12"/>
      <c r="G80" s="12"/>
      <c r="H80" s="12"/>
      <c r="I80" s="12"/>
      <c r="J80" s="12"/>
      <c r="K80" s="12"/>
      <c r="L80" s="12"/>
      <c r="M80" s="12"/>
      <c r="N80" s="152" t="s">
        <v>79</v>
      </c>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row>
    <row r="81" spans="1:49" ht="13.5" customHeight="1" thickBot="1" x14ac:dyDescent="0.4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row>
    <row r="82" spans="1:49" ht="27" customHeight="1" thickBot="1" x14ac:dyDescent="0.45">
      <c r="A82" s="12"/>
      <c r="B82" s="12"/>
      <c r="C82" s="12"/>
      <c r="D82" s="12"/>
      <c r="E82" s="106" t="s">
        <v>61</v>
      </c>
      <c r="F82" s="106"/>
      <c r="G82" s="106"/>
      <c r="H82" s="106"/>
      <c r="I82" s="106"/>
      <c r="J82" s="106"/>
      <c r="K82" s="123"/>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5"/>
    </row>
    <row r="83" spans="1:49" ht="13.5" customHeight="1" thickBot="1" x14ac:dyDescent="0.4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row>
    <row r="84" spans="1:49" ht="27" customHeight="1" thickBot="1" x14ac:dyDescent="0.45">
      <c r="A84" s="12"/>
      <c r="B84" s="12"/>
      <c r="C84" s="12"/>
      <c r="D84" s="12"/>
      <c r="E84" s="106" t="s">
        <v>60</v>
      </c>
      <c r="F84" s="106"/>
      <c r="G84" s="106"/>
      <c r="H84" s="106"/>
      <c r="I84" s="106"/>
      <c r="J84" s="106"/>
      <c r="K84" s="123"/>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5"/>
    </row>
    <row r="85" spans="1:49" ht="13.5" customHeight="1" thickBot="1" x14ac:dyDescent="0.45">
      <c r="A85" s="12"/>
      <c r="B85" s="12"/>
      <c r="C85" s="12"/>
      <c r="D85" s="12"/>
      <c r="E85" s="12"/>
      <c r="F85" s="12"/>
      <c r="G85" s="12"/>
      <c r="H85" s="12"/>
      <c r="I85" s="12"/>
      <c r="J85" s="12"/>
      <c r="K85" s="156" t="s">
        <v>267</v>
      </c>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row>
    <row r="86" spans="1:49" ht="27" customHeight="1" thickBot="1" x14ac:dyDescent="0.45">
      <c r="A86" s="12"/>
      <c r="B86" s="12"/>
      <c r="C86" s="12"/>
      <c r="D86" s="12"/>
      <c r="E86" s="106" t="s">
        <v>261</v>
      </c>
      <c r="F86" s="106"/>
      <c r="G86" s="106"/>
      <c r="H86" s="106"/>
      <c r="I86" s="106"/>
      <c r="J86" s="106"/>
      <c r="K86" s="113"/>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5"/>
    </row>
    <row r="87" spans="1:49" ht="13.5" customHeight="1" thickBot="1" x14ac:dyDescent="0.4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row>
    <row r="88" spans="1:49" ht="27" customHeight="1" thickBot="1" x14ac:dyDescent="0.45">
      <c r="A88" s="12"/>
      <c r="B88" s="12"/>
      <c r="C88" s="12"/>
      <c r="D88" s="12"/>
      <c r="E88" s="106" t="s">
        <v>54</v>
      </c>
      <c r="F88" s="106"/>
      <c r="G88" s="106"/>
      <c r="H88" s="106"/>
      <c r="I88" s="106"/>
      <c r="J88" s="106"/>
      <c r="K88" s="137"/>
      <c r="L88" s="138"/>
      <c r="M88" s="138"/>
      <c r="N88" s="138"/>
      <c r="O88" s="138"/>
      <c r="P88" s="139"/>
      <c r="Q88" s="116" t="s">
        <v>55</v>
      </c>
      <c r="R88" s="116"/>
      <c r="S88" s="137"/>
      <c r="T88" s="138"/>
      <c r="U88" s="138"/>
      <c r="V88" s="138"/>
      <c r="W88" s="138"/>
      <c r="X88" s="139"/>
      <c r="Y88" s="12"/>
      <c r="Z88" s="12"/>
      <c r="AA88" s="135" t="s">
        <v>213</v>
      </c>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2"/>
    </row>
    <row r="89" spans="1:49" ht="13.5" customHeight="1" thickBot="1" x14ac:dyDescent="0.4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row>
    <row r="90" spans="1:49" ht="27" customHeight="1" thickBot="1" x14ac:dyDescent="0.45">
      <c r="A90" s="12"/>
      <c r="B90" s="12"/>
      <c r="C90" s="12"/>
      <c r="D90" s="12"/>
      <c r="E90" s="106" t="s">
        <v>56</v>
      </c>
      <c r="F90" s="106"/>
      <c r="G90" s="106"/>
      <c r="H90" s="106"/>
      <c r="I90" s="106"/>
      <c r="J90" s="106"/>
      <c r="K90" s="123"/>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5"/>
    </row>
    <row r="91" spans="1:49" ht="13.5" customHeight="1" thickBot="1" x14ac:dyDescent="0.4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row>
    <row r="92" spans="1:49" ht="27" customHeight="1" thickBot="1" x14ac:dyDescent="0.45">
      <c r="A92" s="12"/>
      <c r="B92" s="12"/>
      <c r="C92" s="12"/>
      <c r="D92" s="12"/>
      <c r="E92" s="12"/>
      <c r="F92" s="12"/>
      <c r="G92" s="12"/>
      <c r="H92" s="12"/>
      <c r="I92" s="12"/>
      <c r="J92" s="12"/>
      <c r="K92" s="113"/>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5"/>
    </row>
    <row r="93" spans="1:49" ht="13.5" customHeight="1" thickBot="1" x14ac:dyDescent="0.4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row>
    <row r="94" spans="1:49" ht="27" customHeight="1" thickBot="1" x14ac:dyDescent="0.45">
      <c r="A94" s="12"/>
      <c r="B94" s="12"/>
      <c r="C94" s="12"/>
      <c r="D94" s="12"/>
      <c r="E94" s="106" t="s">
        <v>57</v>
      </c>
      <c r="F94" s="106"/>
      <c r="G94" s="106"/>
      <c r="H94" s="106"/>
      <c r="I94" s="106"/>
      <c r="J94" s="106"/>
      <c r="K94" s="137"/>
      <c r="L94" s="138"/>
      <c r="M94" s="138"/>
      <c r="N94" s="138"/>
      <c r="O94" s="138"/>
      <c r="P94" s="139"/>
      <c r="Q94" s="116" t="s">
        <v>55</v>
      </c>
      <c r="R94" s="116"/>
      <c r="S94" s="137"/>
      <c r="T94" s="138"/>
      <c r="U94" s="138"/>
      <c r="V94" s="138"/>
      <c r="W94" s="138"/>
      <c r="X94" s="139"/>
      <c r="Y94" s="116" t="s">
        <v>55</v>
      </c>
      <c r="Z94" s="116"/>
      <c r="AA94" s="137"/>
      <c r="AB94" s="138"/>
      <c r="AC94" s="138"/>
      <c r="AD94" s="138"/>
      <c r="AE94" s="138"/>
      <c r="AF94" s="139"/>
      <c r="AG94" s="12"/>
      <c r="AH94" s="12"/>
      <c r="AI94" s="12"/>
      <c r="AJ94" s="12"/>
      <c r="AK94" s="12"/>
      <c r="AL94" s="12"/>
      <c r="AM94" s="12"/>
      <c r="AN94" s="12"/>
      <c r="AO94" s="12"/>
      <c r="AP94" s="12"/>
      <c r="AQ94" s="12"/>
      <c r="AR94" s="12"/>
      <c r="AS94" s="12"/>
      <c r="AT94" s="12"/>
      <c r="AU94" s="12"/>
      <c r="AV94" s="12"/>
      <c r="AW94" s="12"/>
    </row>
    <row r="95" spans="1:49" ht="13.5" customHeight="1" thickBot="1" x14ac:dyDescent="0.4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row>
    <row r="96" spans="1:49" ht="27" customHeight="1" thickBot="1" x14ac:dyDescent="0.45">
      <c r="A96" s="12"/>
      <c r="B96" s="12"/>
      <c r="C96" s="12"/>
      <c r="D96" s="12"/>
      <c r="E96" s="106" t="s">
        <v>58</v>
      </c>
      <c r="F96" s="106"/>
      <c r="G96" s="106"/>
      <c r="H96" s="106"/>
      <c r="I96" s="106"/>
      <c r="J96" s="106"/>
      <c r="K96" s="153"/>
      <c r="L96" s="154"/>
      <c r="M96" s="154"/>
      <c r="N96" s="154"/>
      <c r="O96" s="154"/>
      <c r="P96" s="155"/>
      <c r="Q96" s="116" t="s">
        <v>55</v>
      </c>
      <c r="R96" s="116"/>
      <c r="S96" s="153"/>
      <c r="T96" s="154"/>
      <c r="U96" s="154"/>
      <c r="V96" s="154"/>
      <c r="W96" s="154"/>
      <c r="X96" s="155"/>
      <c r="Y96" s="116" t="s">
        <v>55</v>
      </c>
      <c r="Z96" s="116"/>
      <c r="AA96" s="153"/>
      <c r="AB96" s="154"/>
      <c r="AC96" s="154"/>
      <c r="AD96" s="154"/>
      <c r="AE96" s="154"/>
      <c r="AF96" s="155"/>
      <c r="AG96" s="12"/>
      <c r="AH96" s="12"/>
      <c r="AI96" s="12"/>
      <c r="AJ96" s="12"/>
      <c r="AK96" s="12"/>
      <c r="AL96" s="12"/>
      <c r="AM96" s="12"/>
      <c r="AN96" s="12"/>
      <c r="AO96" s="12"/>
      <c r="AP96" s="12"/>
      <c r="AQ96" s="12"/>
      <c r="AR96" s="12"/>
      <c r="AS96" s="12"/>
      <c r="AT96" s="12"/>
      <c r="AU96" s="12"/>
      <c r="AV96" s="12"/>
      <c r="AW96" s="12"/>
    </row>
    <row r="97" spans="1:49" ht="13.5" customHeight="1" thickBot="1" x14ac:dyDescent="0.4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row>
    <row r="98" spans="1:49" ht="27" customHeight="1" thickBot="1" x14ac:dyDescent="0.45">
      <c r="A98" s="12"/>
      <c r="B98" s="12"/>
      <c r="C98" s="12"/>
      <c r="D98" s="12"/>
      <c r="E98" s="106" t="s">
        <v>59</v>
      </c>
      <c r="F98" s="106"/>
      <c r="G98" s="106"/>
      <c r="H98" s="106"/>
      <c r="I98" s="106"/>
      <c r="J98" s="106"/>
      <c r="K98" s="153"/>
      <c r="L98" s="154"/>
      <c r="M98" s="154"/>
      <c r="N98" s="154"/>
      <c r="O98" s="154"/>
      <c r="P98" s="155"/>
      <c r="Q98" s="116" t="s">
        <v>55</v>
      </c>
      <c r="R98" s="116"/>
      <c r="S98" s="153"/>
      <c r="T98" s="154"/>
      <c r="U98" s="154"/>
      <c r="V98" s="154"/>
      <c r="W98" s="154"/>
      <c r="X98" s="155"/>
      <c r="Y98" s="116" t="s">
        <v>55</v>
      </c>
      <c r="Z98" s="116"/>
      <c r="AA98" s="153"/>
      <c r="AB98" s="154"/>
      <c r="AC98" s="154"/>
      <c r="AD98" s="154"/>
      <c r="AE98" s="154"/>
      <c r="AF98" s="155"/>
      <c r="AG98" s="12"/>
      <c r="AH98" s="12"/>
      <c r="AI98" s="12"/>
      <c r="AJ98" s="12"/>
      <c r="AK98" s="12"/>
      <c r="AL98" s="12"/>
      <c r="AM98" s="12"/>
      <c r="AN98" s="12"/>
      <c r="AO98" s="12"/>
      <c r="AP98" s="12"/>
      <c r="AQ98" s="12"/>
      <c r="AR98" s="12"/>
      <c r="AS98" s="12"/>
      <c r="AT98" s="12"/>
      <c r="AU98" s="12"/>
      <c r="AV98" s="12"/>
      <c r="AW98" s="12"/>
    </row>
    <row r="99" spans="1:49" ht="13.5" customHeight="1" thickBot="1" x14ac:dyDescent="0.4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row>
    <row r="100" spans="1:49" ht="13.5" customHeight="1" x14ac:dyDescent="0.4">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row>
    <row r="101" spans="1:49" ht="27" customHeight="1" x14ac:dyDescent="0.4">
      <c r="A101" s="130" t="s">
        <v>412</v>
      </c>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row>
    <row r="102" spans="1:49" ht="13.5" customHeight="1" x14ac:dyDescent="0.4">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row>
    <row r="103" spans="1:49" ht="27" customHeight="1" x14ac:dyDescent="0.4">
      <c r="A103" s="12"/>
      <c r="B103" s="12"/>
      <c r="C103" s="12"/>
      <c r="D103" s="117" t="s">
        <v>50</v>
      </c>
      <c r="E103" s="117"/>
      <c r="F103" s="117"/>
      <c r="G103" s="117"/>
      <c r="H103" s="117"/>
      <c r="I103" s="117"/>
      <c r="J103" s="117"/>
      <c r="K103" s="117"/>
      <c r="L103" s="117"/>
      <c r="M103" s="117"/>
      <c r="N103" s="118" t="str">
        <f>IF(OR(E11=1),IF(M20=6,IF(M24=1,"1年以上",IF(M24=2,"2年以上",IF(M24=3,"1年以上",IF(M24=4,"2年以上",IF(M24=5,"1年以上",IF(M24=6,"2年以上",IF(M24=7,"3年以上",IF(M24=8,"5年以上","")))))))),"0年以上"),IF(OR(E11=3),"1年以上",IF(OR(E11=2,E11=4),"","")))</f>
        <v/>
      </c>
      <c r="O103" s="118"/>
      <c r="P103" s="118"/>
      <c r="Q103" s="118"/>
      <c r="R103" s="118"/>
      <c r="S103" s="118"/>
      <c r="T103" s="119" t="str">
        <f>IF(OR(E11=2,E11=4),"現在までの実務経験を入力してください。",IF(N103="0年以上","の場合は下記の実務経験証明書の入力は不要です。","の方は、現在までの実務経験を入力してください。"))</f>
        <v>の方は、現在までの実務経験を入力してください。</v>
      </c>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2"/>
      <c r="AW103" s="12"/>
    </row>
    <row r="104" spans="1:49" ht="13.5" customHeight="1" x14ac:dyDescent="0.4">
      <c r="A104" s="12"/>
      <c r="B104" s="12"/>
      <c r="C104" s="12"/>
      <c r="D104" s="12"/>
      <c r="E104" s="12" t="s">
        <v>189</v>
      </c>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row>
    <row r="105" spans="1:49" ht="13.5" customHeight="1" x14ac:dyDescent="0.4">
      <c r="A105" s="12"/>
      <c r="B105" s="12"/>
      <c r="C105" s="12"/>
      <c r="D105" s="120" t="s">
        <v>333</v>
      </c>
      <c r="E105" s="120"/>
      <c r="F105" s="120"/>
      <c r="G105" s="12" t="s">
        <v>185</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row>
    <row r="106" spans="1:49" ht="13.5" customHeight="1" x14ac:dyDescent="0.4">
      <c r="A106" s="12"/>
      <c r="B106" s="12"/>
      <c r="C106" s="12"/>
      <c r="D106" s="12"/>
      <c r="E106" s="12"/>
      <c r="F106" s="12"/>
      <c r="G106" s="12" t="s">
        <v>186</v>
      </c>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row>
    <row r="107" spans="1:49" ht="13.5" customHeight="1" x14ac:dyDescent="0.4">
      <c r="A107" s="12"/>
      <c r="B107" s="12"/>
      <c r="C107" s="12"/>
      <c r="D107" s="12"/>
      <c r="E107" s="12"/>
      <c r="F107" s="12"/>
      <c r="G107" s="12" t="s">
        <v>187</v>
      </c>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row>
    <row r="108" spans="1:49" ht="13.5" customHeight="1" x14ac:dyDescent="0.4">
      <c r="A108" s="12"/>
      <c r="B108" s="12"/>
      <c r="C108" s="12"/>
      <c r="D108" s="12"/>
      <c r="E108" s="12"/>
      <c r="F108" s="12"/>
      <c r="G108" s="12" t="s">
        <v>188</v>
      </c>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row>
    <row r="109" spans="1:49" ht="13.5" customHeight="1" x14ac:dyDescent="0.4">
      <c r="A109" s="12"/>
      <c r="B109" s="12"/>
      <c r="C109" s="12"/>
      <c r="D109" s="121" t="s">
        <v>334</v>
      </c>
      <c r="E109" s="121"/>
      <c r="F109" s="121"/>
      <c r="G109" s="12" t="s">
        <v>335</v>
      </c>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row>
    <row r="110" spans="1:49" ht="13.5" customHeight="1" x14ac:dyDescent="0.4">
      <c r="A110" s="12"/>
      <c r="B110" s="12"/>
      <c r="C110" s="12"/>
      <c r="D110" s="52"/>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4"/>
      <c r="AV110" s="12"/>
      <c r="AW110" s="12"/>
    </row>
    <row r="111" spans="1:49" ht="27" customHeight="1" thickBot="1" x14ac:dyDescent="0.45">
      <c r="A111" s="12"/>
      <c r="B111" s="12"/>
      <c r="C111" s="12"/>
      <c r="D111" s="55"/>
      <c r="E111" s="122" t="s">
        <v>182</v>
      </c>
      <c r="F111" s="122"/>
      <c r="G111" s="122"/>
      <c r="H111" s="122"/>
      <c r="I111" s="122"/>
      <c r="J111" s="122"/>
      <c r="K111" s="122"/>
      <c r="L111" s="122"/>
      <c r="M111" s="122"/>
      <c r="N111" s="122"/>
      <c r="O111" s="122"/>
      <c r="P111" s="122"/>
      <c r="Q111" s="122"/>
      <c r="R111" s="12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56"/>
      <c r="AV111" s="12"/>
      <c r="AW111" s="12"/>
    </row>
    <row r="112" spans="1:49" ht="27" customHeight="1" thickBot="1" x14ac:dyDescent="0.45">
      <c r="A112" s="12"/>
      <c r="B112" s="12"/>
      <c r="C112" s="12"/>
      <c r="D112" s="55"/>
      <c r="E112" s="106" t="s">
        <v>269</v>
      </c>
      <c r="F112" s="106"/>
      <c r="G112" s="106"/>
      <c r="H112" s="106"/>
      <c r="I112" s="106"/>
      <c r="J112" s="109"/>
      <c r="K112" s="123"/>
      <c r="L112" s="124"/>
      <c r="M112" s="124"/>
      <c r="N112" s="124"/>
      <c r="O112" s="124"/>
      <c r="P112" s="124"/>
      <c r="Q112" s="124"/>
      <c r="R112" s="125"/>
      <c r="S112" s="106" t="s">
        <v>0</v>
      </c>
      <c r="T112" s="106"/>
      <c r="U112" s="123"/>
      <c r="V112" s="124"/>
      <c r="W112" s="124"/>
      <c r="X112" s="125"/>
      <c r="Y112" s="108" t="s">
        <v>2</v>
      </c>
      <c r="Z112" s="106"/>
      <c r="AA112" s="106" t="s">
        <v>177</v>
      </c>
      <c r="AB112" s="106"/>
      <c r="AC112" s="106"/>
      <c r="AD112" s="109"/>
      <c r="AE112" s="123"/>
      <c r="AF112" s="124"/>
      <c r="AG112" s="124"/>
      <c r="AH112" s="124"/>
      <c r="AI112" s="124"/>
      <c r="AJ112" s="124"/>
      <c r="AK112" s="124"/>
      <c r="AL112" s="125"/>
      <c r="AM112" s="116" t="s">
        <v>0</v>
      </c>
      <c r="AN112" s="116"/>
      <c r="AO112" s="123"/>
      <c r="AP112" s="124"/>
      <c r="AQ112" s="124"/>
      <c r="AR112" s="125"/>
      <c r="AS112" s="108" t="s">
        <v>2</v>
      </c>
      <c r="AT112" s="106"/>
      <c r="AU112" s="56"/>
      <c r="AV112" s="12"/>
      <c r="AW112" s="12"/>
    </row>
    <row r="113" spans="1:49" ht="13.5" customHeight="1" thickBot="1" x14ac:dyDescent="0.45">
      <c r="A113" s="12"/>
      <c r="B113" s="12"/>
      <c r="C113" s="12"/>
      <c r="D113" s="55"/>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56"/>
      <c r="AV113" s="12"/>
      <c r="AW113" s="12"/>
    </row>
    <row r="114" spans="1:49" ht="27" customHeight="1" thickBot="1" x14ac:dyDescent="0.45">
      <c r="A114" s="12"/>
      <c r="B114" s="12"/>
      <c r="C114" s="12"/>
      <c r="D114" s="55"/>
      <c r="E114" s="106" t="s">
        <v>270</v>
      </c>
      <c r="F114" s="106"/>
      <c r="G114" s="106"/>
      <c r="H114" s="106"/>
      <c r="I114" s="106"/>
      <c r="J114" s="109"/>
      <c r="K114" s="123"/>
      <c r="L114" s="124"/>
      <c r="M114" s="124"/>
      <c r="N114" s="124"/>
      <c r="O114" s="124"/>
      <c r="P114" s="124"/>
      <c r="Q114" s="124"/>
      <c r="R114" s="125"/>
      <c r="S114" s="106" t="s">
        <v>0</v>
      </c>
      <c r="T114" s="106"/>
      <c r="U114" s="123"/>
      <c r="V114" s="124"/>
      <c r="W114" s="124"/>
      <c r="X114" s="125"/>
      <c r="Y114" s="108" t="s">
        <v>49</v>
      </c>
      <c r="Z114" s="106"/>
      <c r="AA114" s="106"/>
      <c r="AB114" s="106"/>
      <c r="AC114" s="12"/>
      <c r="AD114" s="12"/>
      <c r="AE114" s="12"/>
      <c r="AF114" s="12"/>
      <c r="AG114" s="12"/>
      <c r="AH114" s="12"/>
      <c r="AI114" s="12"/>
      <c r="AJ114" s="12"/>
      <c r="AK114" s="12"/>
      <c r="AL114" s="12"/>
      <c r="AM114" s="12"/>
      <c r="AN114" s="12"/>
      <c r="AO114" s="12"/>
      <c r="AP114" s="12"/>
      <c r="AQ114" s="12"/>
      <c r="AR114" s="12"/>
      <c r="AS114" s="12"/>
      <c r="AT114" s="12"/>
      <c r="AU114" s="56"/>
      <c r="AV114" s="12"/>
      <c r="AW114" s="12"/>
    </row>
    <row r="115" spans="1:49" ht="13.5" customHeight="1" thickBot="1" x14ac:dyDescent="0.45">
      <c r="A115" s="12"/>
      <c r="B115" s="12"/>
      <c r="C115" s="12"/>
      <c r="D115" s="55"/>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56"/>
      <c r="AV115" s="12"/>
      <c r="AW115" s="12"/>
    </row>
    <row r="116" spans="1:49" ht="54" customHeight="1" thickBot="1" x14ac:dyDescent="0.45">
      <c r="A116" s="12"/>
      <c r="B116" s="12"/>
      <c r="C116" s="12"/>
      <c r="D116" s="55"/>
      <c r="E116" s="106" t="s">
        <v>108</v>
      </c>
      <c r="F116" s="106"/>
      <c r="G116" s="106"/>
      <c r="H116" s="106"/>
      <c r="I116" s="106"/>
      <c r="J116" s="106"/>
      <c r="K116" s="106"/>
      <c r="L116" s="106"/>
      <c r="M116" s="106"/>
      <c r="N116" s="109"/>
      <c r="O116" s="127"/>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9"/>
      <c r="AS116" s="12"/>
      <c r="AT116" s="12"/>
      <c r="AU116" s="56"/>
      <c r="AV116" s="12"/>
      <c r="AW116" s="12"/>
    </row>
    <row r="117" spans="1:49" ht="13.5" customHeight="1" thickBot="1" x14ac:dyDescent="0.45">
      <c r="A117" s="12"/>
      <c r="B117" s="12"/>
      <c r="C117" s="12"/>
      <c r="D117" s="55"/>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56"/>
      <c r="AV117" s="12"/>
      <c r="AW117" s="12"/>
    </row>
    <row r="118" spans="1:49" ht="54" customHeight="1" thickBot="1" x14ac:dyDescent="0.45">
      <c r="A118" s="12"/>
      <c r="B118" s="12"/>
      <c r="C118" s="12"/>
      <c r="D118" s="55"/>
      <c r="E118" s="106" t="s">
        <v>178</v>
      </c>
      <c r="F118" s="106"/>
      <c r="G118" s="106"/>
      <c r="H118" s="106"/>
      <c r="I118" s="106"/>
      <c r="J118" s="106"/>
      <c r="K118" s="106"/>
      <c r="L118" s="106"/>
      <c r="M118" s="106"/>
      <c r="N118" s="109"/>
      <c r="O118" s="127"/>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9"/>
      <c r="AS118" s="12"/>
      <c r="AT118" s="12"/>
      <c r="AU118" s="56"/>
      <c r="AV118" s="12"/>
      <c r="AW118" s="12"/>
    </row>
    <row r="119" spans="1:49" ht="13.5" customHeight="1" x14ac:dyDescent="0.4">
      <c r="A119" s="12"/>
      <c r="B119" s="12"/>
      <c r="C119" s="12"/>
      <c r="D119" s="59"/>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8"/>
      <c r="AV119" s="12"/>
      <c r="AW119" s="12"/>
    </row>
    <row r="120" spans="1:49" ht="13.5" customHeight="1" x14ac:dyDescent="0.4">
      <c r="A120" s="12"/>
      <c r="B120" s="12"/>
      <c r="C120" s="12"/>
      <c r="D120" s="52"/>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4"/>
      <c r="AV120" s="12"/>
      <c r="AW120" s="12"/>
    </row>
    <row r="121" spans="1:49" ht="27" customHeight="1" thickBot="1" x14ac:dyDescent="0.45">
      <c r="A121" s="12"/>
      <c r="B121" s="12"/>
      <c r="C121" s="12"/>
      <c r="D121" s="55"/>
      <c r="E121" s="122" t="s">
        <v>181</v>
      </c>
      <c r="F121" s="122"/>
      <c r="G121" s="122"/>
      <c r="H121" s="122"/>
      <c r="I121" s="122"/>
      <c r="J121" s="122"/>
      <c r="K121" s="122"/>
      <c r="L121" s="122"/>
      <c r="M121" s="122"/>
      <c r="N121" s="122"/>
      <c r="O121" s="122"/>
      <c r="P121" s="122"/>
      <c r="Q121" s="122"/>
      <c r="R121" s="12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56"/>
      <c r="AV121" s="12"/>
      <c r="AW121" s="12"/>
    </row>
    <row r="122" spans="1:49" ht="27" customHeight="1" thickBot="1" x14ac:dyDescent="0.45">
      <c r="A122" s="12"/>
      <c r="B122" s="12"/>
      <c r="C122" s="12"/>
      <c r="D122" s="55"/>
      <c r="E122" s="116" t="s">
        <v>269</v>
      </c>
      <c r="F122" s="116"/>
      <c r="G122" s="116"/>
      <c r="H122" s="116"/>
      <c r="I122" s="116"/>
      <c r="J122" s="126"/>
      <c r="K122" s="113"/>
      <c r="L122" s="114"/>
      <c r="M122" s="114"/>
      <c r="N122" s="114"/>
      <c r="O122" s="114"/>
      <c r="P122" s="114"/>
      <c r="Q122" s="114"/>
      <c r="R122" s="115"/>
      <c r="S122" s="106" t="s">
        <v>0</v>
      </c>
      <c r="T122" s="106"/>
      <c r="U122" s="113"/>
      <c r="V122" s="114"/>
      <c r="W122" s="114"/>
      <c r="X122" s="115"/>
      <c r="Y122" s="108" t="s">
        <v>2</v>
      </c>
      <c r="Z122" s="106"/>
      <c r="AA122" s="106" t="s">
        <v>177</v>
      </c>
      <c r="AB122" s="106"/>
      <c r="AC122" s="106"/>
      <c r="AD122" s="109"/>
      <c r="AE122" s="113"/>
      <c r="AF122" s="114"/>
      <c r="AG122" s="114"/>
      <c r="AH122" s="114"/>
      <c r="AI122" s="114"/>
      <c r="AJ122" s="114"/>
      <c r="AK122" s="114"/>
      <c r="AL122" s="115"/>
      <c r="AM122" s="116" t="s">
        <v>0</v>
      </c>
      <c r="AN122" s="116"/>
      <c r="AO122" s="113"/>
      <c r="AP122" s="114"/>
      <c r="AQ122" s="114"/>
      <c r="AR122" s="115"/>
      <c r="AS122" s="108" t="s">
        <v>2</v>
      </c>
      <c r="AT122" s="106"/>
      <c r="AU122" s="56"/>
      <c r="AV122" s="12"/>
      <c r="AW122" s="12"/>
    </row>
    <row r="123" spans="1:49" ht="13.5" customHeight="1" thickBot="1" x14ac:dyDescent="0.45">
      <c r="A123" s="12"/>
      <c r="B123" s="12"/>
      <c r="C123" s="12"/>
      <c r="D123" s="55"/>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56"/>
      <c r="AV123" s="12"/>
      <c r="AW123" s="12"/>
    </row>
    <row r="124" spans="1:49" ht="27" customHeight="1" thickBot="1" x14ac:dyDescent="0.45">
      <c r="A124" s="12"/>
      <c r="B124" s="12"/>
      <c r="C124" s="12"/>
      <c r="D124" s="55"/>
      <c r="E124" s="116" t="s">
        <v>270</v>
      </c>
      <c r="F124" s="116"/>
      <c r="G124" s="116"/>
      <c r="H124" s="116"/>
      <c r="I124" s="116"/>
      <c r="J124" s="126"/>
      <c r="K124" s="113"/>
      <c r="L124" s="114"/>
      <c r="M124" s="114"/>
      <c r="N124" s="114"/>
      <c r="O124" s="114"/>
      <c r="P124" s="114"/>
      <c r="Q124" s="114"/>
      <c r="R124" s="115"/>
      <c r="S124" s="116" t="s">
        <v>0</v>
      </c>
      <c r="T124" s="116"/>
      <c r="U124" s="113"/>
      <c r="V124" s="114"/>
      <c r="W124" s="114"/>
      <c r="X124" s="115"/>
      <c r="Y124" s="108" t="s">
        <v>49</v>
      </c>
      <c r="Z124" s="106"/>
      <c r="AA124" s="106"/>
      <c r="AB124" s="106"/>
      <c r="AC124" s="12"/>
      <c r="AD124" s="12"/>
      <c r="AE124" s="12"/>
      <c r="AF124" s="12"/>
      <c r="AG124" s="12"/>
      <c r="AH124" s="12"/>
      <c r="AI124" s="12"/>
      <c r="AJ124" s="12"/>
      <c r="AK124" s="12"/>
      <c r="AL124" s="12"/>
      <c r="AM124" s="12"/>
      <c r="AN124" s="12"/>
      <c r="AO124" s="12"/>
      <c r="AP124" s="12"/>
      <c r="AQ124" s="12"/>
      <c r="AR124" s="12"/>
      <c r="AS124" s="12"/>
      <c r="AT124" s="12"/>
      <c r="AU124" s="56"/>
      <c r="AV124" s="12"/>
      <c r="AW124" s="12"/>
    </row>
    <row r="125" spans="1:49" ht="13.5" customHeight="1" thickBot="1" x14ac:dyDescent="0.45">
      <c r="A125" s="12"/>
      <c r="B125" s="12"/>
      <c r="C125" s="12"/>
      <c r="D125" s="55"/>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56"/>
      <c r="AV125" s="12"/>
      <c r="AW125" s="12"/>
    </row>
    <row r="126" spans="1:49" ht="54" customHeight="1" thickBot="1" x14ac:dyDescent="0.45">
      <c r="A126" s="12"/>
      <c r="B126" s="12"/>
      <c r="C126" s="12"/>
      <c r="D126" s="55"/>
      <c r="E126" s="106" t="s">
        <v>108</v>
      </c>
      <c r="F126" s="106"/>
      <c r="G126" s="106"/>
      <c r="H126" s="106"/>
      <c r="I126" s="106"/>
      <c r="J126" s="106"/>
      <c r="K126" s="106"/>
      <c r="L126" s="106"/>
      <c r="M126" s="106"/>
      <c r="N126" s="109"/>
      <c r="O126" s="110"/>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2"/>
      <c r="AS126" s="12"/>
      <c r="AT126" s="12"/>
      <c r="AU126" s="56"/>
      <c r="AV126" s="12"/>
      <c r="AW126" s="12"/>
    </row>
    <row r="127" spans="1:49" ht="13.5" customHeight="1" thickBot="1" x14ac:dyDescent="0.45">
      <c r="A127" s="12"/>
      <c r="B127" s="12"/>
      <c r="C127" s="12"/>
      <c r="D127" s="55"/>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56"/>
      <c r="AV127" s="12"/>
      <c r="AW127" s="12"/>
    </row>
    <row r="128" spans="1:49" ht="54" customHeight="1" thickBot="1" x14ac:dyDescent="0.45">
      <c r="A128" s="12"/>
      <c r="B128" s="12"/>
      <c r="C128" s="12"/>
      <c r="D128" s="55"/>
      <c r="E128" s="106" t="s">
        <v>178</v>
      </c>
      <c r="F128" s="106"/>
      <c r="G128" s="106"/>
      <c r="H128" s="106"/>
      <c r="I128" s="106"/>
      <c r="J128" s="106"/>
      <c r="K128" s="106"/>
      <c r="L128" s="106"/>
      <c r="M128" s="106"/>
      <c r="N128" s="109"/>
      <c r="O128" s="110"/>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2"/>
      <c r="AS128" s="12"/>
      <c r="AT128" s="12"/>
      <c r="AU128" s="56"/>
      <c r="AV128" s="12"/>
      <c r="AW128" s="12"/>
    </row>
    <row r="129" spans="1:49" ht="13.5" customHeight="1" x14ac:dyDescent="0.4">
      <c r="A129" s="12"/>
      <c r="B129" s="12"/>
      <c r="C129" s="12"/>
      <c r="D129" s="59"/>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8"/>
      <c r="AV129" s="12"/>
      <c r="AW129" s="12"/>
    </row>
    <row r="130" spans="1:49" ht="13.5" customHeight="1" x14ac:dyDescent="0.4">
      <c r="A130" s="12"/>
      <c r="B130" s="12"/>
      <c r="C130" s="12"/>
      <c r="D130" s="52"/>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4"/>
      <c r="AV130" s="12"/>
      <c r="AW130" s="12"/>
    </row>
    <row r="131" spans="1:49" ht="27" customHeight="1" thickBot="1" x14ac:dyDescent="0.45">
      <c r="A131" s="12"/>
      <c r="B131" s="12"/>
      <c r="C131" s="12"/>
      <c r="D131" s="55"/>
      <c r="E131" s="122" t="s">
        <v>179</v>
      </c>
      <c r="F131" s="122"/>
      <c r="G131" s="122"/>
      <c r="H131" s="122"/>
      <c r="I131" s="122"/>
      <c r="J131" s="122"/>
      <c r="K131" s="122"/>
      <c r="L131" s="122"/>
      <c r="M131" s="122"/>
      <c r="N131" s="122"/>
      <c r="O131" s="122"/>
      <c r="P131" s="122"/>
      <c r="Q131" s="122"/>
      <c r="R131" s="12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56"/>
      <c r="AV131" s="12"/>
      <c r="AW131" s="12"/>
    </row>
    <row r="132" spans="1:49" ht="27" customHeight="1" thickBot="1" x14ac:dyDescent="0.45">
      <c r="A132" s="12"/>
      <c r="B132" s="12"/>
      <c r="C132" s="12"/>
      <c r="D132" s="55"/>
      <c r="E132" s="106" t="s">
        <v>269</v>
      </c>
      <c r="F132" s="106"/>
      <c r="G132" s="106"/>
      <c r="H132" s="106"/>
      <c r="I132" s="106"/>
      <c r="J132" s="109"/>
      <c r="K132" s="113"/>
      <c r="L132" s="114"/>
      <c r="M132" s="114"/>
      <c r="N132" s="114"/>
      <c r="O132" s="114"/>
      <c r="P132" s="114"/>
      <c r="Q132" s="114"/>
      <c r="R132" s="115"/>
      <c r="S132" s="106" t="s">
        <v>0</v>
      </c>
      <c r="T132" s="106"/>
      <c r="U132" s="113"/>
      <c r="V132" s="114"/>
      <c r="W132" s="114"/>
      <c r="X132" s="115"/>
      <c r="Y132" s="108" t="s">
        <v>2</v>
      </c>
      <c r="Z132" s="106"/>
      <c r="AA132" s="106" t="s">
        <v>177</v>
      </c>
      <c r="AB132" s="106"/>
      <c r="AC132" s="106"/>
      <c r="AD132" s="109"/>
      <c r="AE132" s="113"/>
      <c r="AF132" s="114"/>
      <c r="AG132" s="114"/>
      <c r="AH132" s="114"/>
      <c r="AI132" s="114"/>
      <c r="AJ132" s="114"/>
      <c r="AK132" s="114"/>
      <c r="AL132" s="115"/>
      <c r="AM132" s="116" t="s">
        <v>0</v>
      </c>
      <c r="AN132" s="116"/>
      <c r="AO132" s="113"/>
      <c r="AP132" s="114"/>
      <c r="AQ132" s="114"/>
      <c r="AR132" s="115"/>
      <c r="AS132" s="108" t="s">
        <v>2</v>
      </c>
      <c r="AT132" s="106"/>
      <c r="AU132" s="56"/>
      <c r="AV132" s="12"/>
      <c r="AW132" s="12"/>
    </row>
    <row r="133" spans="1:49" ht="13.5" customHeight="1" thickBot="1" x14ac:dyDescent="0.45">
      <c r="A133" s="12"/>
      <c r="B133" s="12"/>
      <c r="C133" s="12"/>
      <c r="D133" s="55"/>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56"/>
      <c r="AV133" s="12"/>
      <c r="AW133" s="12"/>
    </row>
    <row r="134" spans="1:49" ht="27" customHeight="1" thickBot="1" x14ac:dyDescent="0.45">
      <c r="A134" s="12"/>
      <c r="B134" s="12"/>
      <c r="C134" s="12"/>
      <c r="D134" s="55"/>
      <c r="E134" s="106" t="s">
        <v>270</v>
      </c>
      <c r="F134" s="106"/>
      <c r="G134" s="106"/>
      <c r="H134" s="106"/>
      <c r="I134" s="106"/>
      <c r="J134" s="109"/>
      <c r="K134" s="113"/>
      <c r="L134" s="114"/>
      <c r="M134" s="114"/>
      <c r="N134" s="114"/>
      <c r="O134" s="114"/>
      <c r="P134" s="114"/>
      <c r="Q134" s="114"/>
      <c r="R134" s="115"/>
      <c r="S134" s="106" t="s">
        <v>0</v>
      </c>
      <c r="T134" s="106"/>
      <c r="U134" s="113"/>
      <c r="V134" s="114"/>
      <c r="W134" s="114"/>
      <c r="X134" s="115"/>
      <c r="Y134" s="108" t="s">
        <v>49</v>
      </c>
      <c r="Z134" s="106"/>
      <c r="AA134" s="106"/>
      <c r="AB134" s="106"/>
      <c r="AC134" s="12"/>
      <c r="AD134" s="12"/>
      <c r="AE134" s="12"/>
      <c r="AF134" s="12"/>
      <c r="AG134" s="12"/>
      <c r="AH134" s="12"/>
      <c r="AI134" s="12"/>
      <c r="AJ134" s="12"/>
      <c r="AK134" s="12"/>
      <c r="AL134" s="12"/>
      <c r="AM134" s="12"/>
      <c r="AN134" s="12"/>
      <c r="AO134" s="12"/>
      <c r="AP134" s="12"/>
      <c r="AQ134" s="12"/>
      <c r="AR134" s="12"/>
      <c r="AS134" s="12"/>
      <c r="AT134" s="12"/>
      <c r="AU134" s="56"/>
      <c r="AV134" s="12"/>
      <c r="AW134" s="12"/>
    </row>
    <row r="135" spans="1:49" ht="13.5" customHeight="1" thickBot="1" x14ac:dyDescent="0.45">
      <c r="A135" s="12"/>
      <c r="B135" s="12"/>
      <c r="C135" s="12"/>
      <c r="D135" s="55"/>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56"/>
      <c r="AV135" s="12"/>
      <c r="AW135" s="12"/>
    </row>
    <row r="136" spans="1:49" ht="54" customHeight="1" thickBot="1" x14ac:dyDescent="0.45">
      <c r="A136" s="12"/>
      <c r="B136" s="12"/>
      <c r="C136" s="12"/>
      <c r="D136" s="55"/>
      <c r="E136" s="106" t="s">
        <v>108</v>
      </c>
      <c r="F136" s="106"/>
      <c r="G136" s="106"/>
      <c r="H136" s="106"/>
      <c r="I136" s="106"/>
      <c r="J136" s="106"/>
      <c r="K136" s="106"/>
      <c r="L136" s="106"/>
      <c r="M136" s="106"/>
      <c r="N136" s="109"/>
      <c r="O136" s="110"/>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2"/>
      <c r="AS136" s="12"/>
      <c r="AT136" s="12"/>
      <c r="AU136" s="56"/>
      <c r="AV136" s="12"/>
      <c r="AW136" s="12"/>
    </row>
    <row r="137" spans="1:49" ht="13.5" customHeight="1" thickBot="1" x14ac:dyDescent="0.45">
      <c r="A137" s="12"/>
      <c r="B137" s="12"/>
      <c r="C137" s="12"/>
      <c r="D137" s="55"/>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56"/>
      <c r="AV137" s="12"/>
      <c r="AW137" s="12"/>
    </row>
    <row r="138" spans="1:49" ht="54" customHeight="1" thickBot="1" x14ac:dyDescent="0.45">
      <c r="A138" s="12"/>
      <c r="B138" s="12"/>
      <c r="C138" s="12"/>
      <c r="D138" s="55"/>
      <c r="E138" s="106" t="s">
        <v>178</v>
      </c>
      <c r="F138" s="106"/>
      <c r="G138" s="106"/>
      <c r="H138" s="106"/>
      <c r="I138" s="106"/>
      <c r="J138" s="106"/>
      <c r="K138" s="106"/>
      <c r="L138" s="106"/>
      <c r="M138" s="106"/>
      <c r="N138" s="109"/>
      <c r="O138" s="110"/>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2"/>
      <c r="AS138" s="12"/>
      <c r="AT138" s="12"/>
      <c r="AU138" s="56"/>
      <c r="AV138" s="12"/>
      <c r="AW138" s="12"/>
    </row>
    <row r="139" spans="1:49" ht="13.5" customHeight="1" x14ac:dyDescent="0.4">
      <c r="A139" s="12"/>
      <c r="B139" s="12"/>
      <c r="C139" s="12"/>
      <c r="D139" s="59"/>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8"/>
      <c r="AV139" s="12"/>
      <c r="AW139" s="12"/>
    </row>
    <row r="140" spans="1:49" ht="13.5" customHeight="1" x14ac:dyDescent="0.4">
      <c r="A140" s="12"/>
      <c r="B140" s="12"/>
      <c r="C140" s="12"/>
      <c r="D140" s="52"/>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4"/>
      <c r="AV140" s="12"/>
      <c r="AW140" s="12"/>
    </row>
    <row r="141" spans="1:49" ht="27" customHeight="1" thickBot="1" x14ac:dyDescent="0.45">
      <c r="A141" s="12"/>
      <c r="B141" s="12"/>
      <c r="C141" s="12"/>
      <c r="D141" s="55"/>
      <c r="E141" s="122" t="s">
        <v>180</v>
      </c>
      <c r="F141" s="122"/>
      <c r="G141" s="122"/>
      <c r="H141" s="122"/>
      <c r="I141" s="122"/>
      <c r="J141" s="122"/>
      <c r="K141" s="122"/>
      <c r="L141" s="122"/>
      <c r="M141" s="122"/>
      <c r="N141" s="122"/>
      <c r="O141" s="122"/>
      <c r="P141" s="122"/>
      <c r="Q141" s="122"/>
      <c r="R141" s="12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56"/>
      <c r="AV141" s="12"/>
      <c r="AW141" s="12"/>
    </row>
    <row r="142" spans="1:49" ht="27" customHeight="1" thickBot="1" x14ac:dyDescent="0.45">
      <c r="A142" s="12"/>
      <c r="B142" s="12"/>
      <c r="C142" s="12"/>
      <c r="D142" s="55"/>
      <c r="E142" s="106" t="s">
        <v>269</v>
      </c>
      <c r="F142" s="106"/>
      <c r="G142" s="106"/>
      <c r="H142" s="106"/>
      <c r="I142" s="106"/>
      <c r="J142" s="109"/>
      <c r="K142" s="113"/>
      <c r="L142" s="114"/>
      <c r="M142" s="114"/>
      <c r="N142" s="114"/>
      <c r="O142" s="114"/>
      <c r="P142" s="114"/>
      <c r="Q142" s="114"/>
      <c r="R142" s="115"/>
      <c r="S142" s="116" t="s">
        <v>0</v>
      </c>
      <c r="T142" s="116"/>
      <c r="U142" s="113"/>
      <c r="V142" s="114"/>
      <c r="W142" s="114"/>
      <c r="X142" s="115"/>
      <c r="Y142" s="108" t="s">
        <v>2</v>
      </c>
      <c r="Z142" s="106"/>
      <c r="AA142" s="106" t="s">
        <v>177</v>
      </c>
      <c r="AB142" s="106"/>
      <c r="AC142" s="106"/>
      <c r="AD142" s="109"/>
      <c r="AE142" s="113"/>
      <c r="AF142" s="114"/>
      <c r="AG142" s="114"/>
      <c r="AH142" s="114"/>
      <c r="AI142" s="114"/>
      <c r="AJ142" s="114"/>
      <c r="AK142" s="114"/>
      <c r="AL142" s="115"/>
      <c r="AM142" s="116" t="s">
        <v>0</v>
      </c>
      <c r="AN142" s="116"/>
      <c r="AO142" s="113"/>
      <c r="AP142" s="114"/>
      <c r="AQ142" s="114"/>
      <c r="AR142" s="115"/>
      <c r="AS142" s="108" t="s">
        <v>2</v>
      </c>
      <c r="AT142" s="106"/>
      <c r="AU142" s="56"/>
      <c r="AV142" s="12"/>
      <c r="AW142" s="12"/>
    </row>
    <row r="143" spans="1:49" ht="13.5" customHeight="1" thickBot="1" x14ac:dyDescent="0.45">
      <c r="A143" s="12"/>
      <c r="B143" s="12"/>
      <c r="C143" s="12"/>
      <c r="D143" s="55"/>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56"/>
      <c r="AV143" s="12"/>
      <c r="AW143" s="12"/>
    </row>
    <row r="144" spans="1:49" ht="27" customHeight="1" thickBot="1" x14ac:dyDescent="0.45">
      <c r="A144" s="12"/>
      <c r="B144" s="12"/>
      <c r="C144" s="12"/>
      <c r="D144" s="55"/>
      <c r="E144" s="106" t="s">
        <v>270</v>
      </c>
      <c r="F144" s="106"/>
      <c r="G144" s="106"/>
      <c r="H144" s="106"/>
      <c r="I144" s="106"/>
      <c r="J144" s="109"/>
      <c r="K144" s="113"/>
      <c r="L144" s="114"/>
      <c r="M144" s="114"/>
      <c r="N144" s="114"/>
      <c r="O144" s="114"/>
      <c r="P144" s="114"/>
      <c r="Q144" s="114"/>
      <c r="R144" s="115"/>
      <c r="S144" s="116" t="s">
        <v>0</v>
      </c>
      <c r="T144" s="116"/>
      <c r="U144" s="113"/>
      <c r="V144" s="114"/>
      <c r="W144" s="114"/>
      <c r="X144" s="115"/>
      <c r="Y144" s="108" t="s">
        <v>49</v>
      </c>
      <c r="Z144" s="106"/>
      <c r="AA144" s="106"/>
      <c r="AB144" s="106"/>
      <c r="AC144" s="12"/>
      <c r="AD144" s="12"/>
      <c r="AE144" s="12"/>
      <c r="AF144" s="12"/>
      <c r="AG144" s="12"/>
      <c r="AH144" s="12"/>
      <c r="AI144" s="12"/>
      <c r="AJ144" s="12"/>
      <c r="AK144" s="12"/>
      <c r="AL144" s="12"/>
      <c r="AM144" s="12"/>
      <c r="AN144" s="12"/>
      <c r="AO144" s="12"/>
      <c r="AP144" s="12"/>
      <c r="AQ144" s="12"/>
      <c r="AR144" s="12"/>
      <c r="AS144" s="12"/>
      <c r="AT144" s="12"/>
      <c r="AU144" s="56"/>
      <c r="AV144" s="12"/>
      <c r="AW144" s="12"/>
    </row>
    <row r="145" spans="1:49" ht="13.5" customHeight="1" thickBot="1" x14ac:dyDescent="0.45">
      <c r="A145" s="12"/>
      <c r="B145" s="12"/>
      <c r="C145" s="12"/>
      <c r="D145" s="55"/>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56"/>
      <c r="AV145" s="12"/>
      <c r="AW145" s="12"/>
    </row>
    <row r="146" spans="1:49" ht="54" customHeight="1" thickBot="1" x14ac:dyDescent="0.45">
      <c r="A146" s="12"/>
      <c r="B146" s="12"/>
      <c r="C146" s="12"/>
      <c r="D146" s="55"/>
      <c r="E146" s="106" t="s">
        <v>108</v>
      </c>
      <c r="F146" s="106"/>
      <c r="G146" s="106"/>
      <c r="H146" s="106"/>
      <c r="I146" s="106"/>
      <c r="J146" s="106"/>
      <c r="K146" s="106"/>
      <c r="L146" s="106"/>
      <c r="M146" s="106"/>
      <c r="N146" s="109"/>
      <c r="O146" s="110"/>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2"/>
      <c r="AS146" s="12"/>
      <c r="AT146" s="12"/>
      <c r="AU146" s="56"/>
      <c r="AV146" s="12"/>
      <c r="AW146" s="12"/>
    </row>
    <row r="147" spans="1:49" ht="13.5" customHeight="1" thickBot="1" x14ac:dyDescent="0.45">
      <c r="A147" s="12"/>
      <c r="B147" s="12"/>
      <c r="C147" s="12"/>
      <c r="D147" s="55"/>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56"/>
      <c r="AV147" s="12"/>
      <c r="AW147" s="12"/>
    </row>
    <row r="148" spans="1:49" ht="54" customHeight="1" thickBot="1" x14ac:dyDescent="0.45">
      <c r="A148" s="12"/>
      <c r="B148" s="12"/>
      <c r="C148" s="12"/>
      <c r="D148" s="55"/>
      <c r="E148" s="106" t="s">
        <v>178</v>
      </c>
      <c r="F148" s="106"/>
      <c r="G148" s="106"/>
      <c r="H148" s="106"/>
      <c r="I148" s="106"/>
      <c r="J148" s="106"/>
      <c r="K148" s="106"/>
      <c r="L148" s="106"/>
      <c r="M148" s="106"/>
      <c r="N148" s="109"/>
      <c r="O148" s="110"/>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2"/>
      <c r="AS148" s="12"/>
      <c r="AT148" s="12"/>
      <c r="AU148" s="56"/>
      <c r="AV148" s="12"/>
      <c r="AW148" s="12"/>
    </row>
    <row r="149" spans="1:49" ht="13.5" customHeight="1" x14ac:dyDescent="0.4">
      <c r="A149" s="12"/>
      <c r="B149" s="12"/>
      <c r="C149" s="12"/>
      <c r="D149" s="59"/>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8"/>
      <c r="AV149" s="12"/>
      <c r="AW149" s="12"/>
    </row>
    <row r="150" spans="1:49" ht="27" customHeight="1" x14ac:dyDescent="0.4">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06" t="s">
        <v>184</v>
      </c>
      <c r="Y150" s="106"/>
      <c r="Z150" s="106"/>
      <c r="AA150" s="106"/>
      <c r="AB150" s="106"/>
      <c r="AC150" s="106"/>
      <c r="AD150" s="107" t="str">
        <f>設定シート!J80</f>
        <v/>
      </c>
      <c r="AE150" s="107"/>
      <c r="AF150" s="107"/>
      <c r="AG150" s="107"/>
      <c r="AH150" s="107"/>
      <c r="AI150" s="107"/>
      <c r="AJ150" s="107"/>
      <c r="AK150" s="107"/>
      <c r="AL150" s="106" t="s">
        <v>0</v>
      </c>
      <c r="AM150" s="106"/>
      <c r="AN150" s="107" t="str">
        <f>設定シート!J81</f>
        <v/>
      </c>
      <c r="AO150" s="107"/>
      <c r="AP150" s="107"/>
      <c r="AQ150" s="107"/>
      <c r="AR150" s="106" t="s">
        <v>183</v>
      </c>
      <c r="AS150" s="106"/>
      <c r="AT150" s="106"/>
      <c r="AU150" s="106"/>
      <c r="AV150" s="12"/>
      <c r="AW150" s="12"/>
    </row>
    <row r="151" spans="1:49" ht="13.5" customHeight="1" thickBot="1" x14ac:dyDescent="0.4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row>
    <row r="152" spans="1:49" ht="13.5" customHeight="1" x14ac:dyDescent="0.4">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row>
    <row r="153" spans="1:49" ht="13.5" customHeight="1" x14ac:dyDescent="0.4">
      <c r="A153" s="105" t="s">
        <v>190</v>
      </c>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row>
    <row r="154" spans="1:49" ht="13.5" customHeight="1" x14ac:dyDescent="0.4">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row>
    <row r="155" spans="1:49" ht="13.5" customHeight="1" x14ac:dyDescent="0.4">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row>
    <row r="156" spans="1:49" ht="13.5" customHeight="1" x14ac:dyDescent="0.4">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row>
  </sheetData>
  <sheetProtection algorithmName="SHA-512" hashValue="EOgXYjp07s6otRQ0yE+lNyNcdDQsaYvYIo6v2B08lgRLIohyEFp1yHtsnNtnycxq8Sl7ykHVh85IpyFiKA0GlQ==" saltValue="9h+CfXaCrSUcAyd3QJ04OA==" spinCount="100000" sheet="1" objects="1" scenarios="1" selectLockedCells="1"/>
  <dataConsolidate/>
  <mergeCells count="238">
    <mergeCell ref="AA122:AD122"/>
    <mergeCell ref="AE122:AL122"/>
    <mergeCell ref="AM122:AN122"/>
    <mergeCell ref="K85:AW85"/>
    <mergeCell ref="E86:J86"/>
    <mergeCell ref="K86:AW86"/>
    <mergeCell ref="K92:AW92"/>
    <mergeCell ref="E94:J94"/>
    <mergeCell ref="K94:P94"/>
    <mergeCell ref="Q94:R94"/>
    <mergeCell ref="S94:X94"/>
    <mergeCell ref="Y94:Z94"/>
    <mergeCell ref="AA94:AF94"/>
    <mergeCell ref="E88:J88"/>
    <mergeCell ref="AA96:AF96"/>
    <mergeCell ref="K88:P88"/>
    <mergeCell ref="Q88:R88"/>
    <mergeCell ref="S88:X88"/>
    <mergeCell ref="E90:J90"/>
    <mergeCell ref="K90:AW90"/>
    <mergeCell ref="E98:J98"/>
    <mergeCell ref="K98:P98"/>
    <mergeCell ref="Q98:R98"/>
    <mergeCell ref="S98:X98"/>
    <mergeCell ref="Y98:Z98"/>
    <mergeCell ref="AA98:AF98"/>
    <mergeCell ref="E96:J96"/>
    <mergeCell ref="K96:P96"/>
    <mergeCell ref="Q96:R96"/>
    <mergeCell ref="S96:X96"/>
    <mergeCell ref="Y96:Z96"/>
    <mergeCell ref="AA88:AV88"/>
    <mergeCell ref="A76:AW76"/>
    <mergeCell ref="N80:AW80"/>
    <mergeCell ref="E84:J84"/>
    <mergeCell ref="E82:J82"/>
    <mergeCell ref="K82:AW82"/>
    <mergeCell ref="K84:AW84"/>
    <mergeCell ref="E79:J79"/>
    <mergeCell ref="K77:L77"/>
    <mergeCell ref="K63:P63"/>
    <mergeCell ref="Q63:R63"/>
    <mergeCell ref="S63:X63"/>
    <mergeCell ref="E41:AB41"/>
    <mergeCell ref="K79:L79"/>
    <mergeCell ref="N77:AW77"/>
    <mergeCell ref="N79:AW79"/>
    <mergeCell ref="K69:P69"/>
    <mergeCell ref="Q69:R69"/>
    <mergeCell ref="S69:X69"/>
    <mergeCell ref="K71:P71"/>
    <mergeCell ref="Q71:R71"/>
    <mergeCell ref="S71:X71"/>
    <mergeCell ref="Y71:Z71"/>
    <mergeCell ref="AA71:AF71"/>
    <mergeCell ref="K73:P73"/>
    <mergeCell ref="Q73:R73"/>
    <mergeCell ref="S73:X73"/>
    <mergeCell ref="Y73:Z73"/>
    <mergeCell ref="AA73:AF73"/>
    <mergeCell ref="H46:AW46"/>
    <mergeCell ref="H47:AW47"/>
    <mergeCell ref="AE51:AT51"/>
    <mergeCell ref="E46:F46"/>
    <mergeCell ref="A45:AW45"/>
    <mergeCell ref="AM41:AP41"/>
    <mergeCell ref="E71:J71"/>
    <mergeCell ref="E73:J73"/>
    <mergeCell ref="E77:J77"/>
    <mergeCell ref="AJ57:AK57"/>
    <mergeCell ref="E57:N57"/>
    <mergeCell ref="P57:W57"/>
    <mergeCell ref="X57:Y57"/>
    <mergeCell ref="Z57:AC57"/>
    <mergeCell ref="AD57:AE57"/>
    <mergeCell ref="E53:H53"/>
    <mergeCell ref="I53:X53"/>
    <mergeCell ref="E51:H51"/>
    <mergeCell ref="I51:X51"/>
    <mergeCell ref="AA51:AD51"/>
    <mergeCell ref="A1:AW1"/>
    <mergeCell ref="A6:AW6"/>
    <mergeCell ref="E7:L7"/>
    <mergeCell ref="M7:N7"/>
    <mergeCell ref="O7:R7"/>
    <mergeCell ref="S7:T7"/>
    <mergeCell ref="U7:X7"/>
    <mergeCell ref="Y7:Z7"/>
    <mergeCell ref="A2:AW2"/>
    <mergeCell ref="D3:K3"/>
    <mergeCell ref="N3:U3"/>
    <mergeCell ref="X3:AG3"/>
    <mergeCell ref="A101:AW101"/>
    <mergeCell ref="AC33:AF33"/>
    <mergeCell ref="E33:R33"/>
    <mergeCell ref="E31:L31"/>
    <mergeCell ref="S33:Z33"/>
    <mergeCell ref="AA33:AB33"/>
    <mergeCell ref="G22:AW22"/>
    <mergeCell ref="G25:AW25"/>
    <mergeCell ref="G26:AW26"/>
    <mergeCell ref="G27:AW27"/>
    <mergeCell ref="E29:L29"/>
    <mergeCell ref="E24:L24"/>
    <mergeCell ref="M24:N24"/>
    <mergeCell ref="AG33:AH33"/>
    <mergeCell ref="M29:AW29"/>
    <mergeCell ref="M31:AW31"/>
    <mergeCell ref="E65:J65"/>
    <mergeCell ref="K65:AW65"/>
    <mergeCell ref="K67:AW67"/>
    <mergeCell ref="E69:J69"/>
    <mergeCell ref="Y69:Z69"/>
    <mergeCell ref="AA69:AF69"/>
    <mergeCell ref="AQ41:AU41"/>
    <mergeCell ref="E63:J63"/>
    <mergeCell ref="V35:AW35"/>
    <mergeCell ref="I16:AW16"/>
    <mergeCell ref="E59:H59"/>
    <mergeCell ref="I59:X59"/>
    <mergeCell ref="Z59:AW59"/>
    <mergeCell ref="A62:AW62"/>
    <mergeCell ref="AA63:AV63"/>
    <mergeCell ref="E55:H55"/>
    <mergeCell ref="I55:J55"/>
    <mergeCell ref="E40:R40"/>
    <mergeCell ref="S37:V37"/>
    <mergeCell ref="W37:X37"/>
    <mergeCell ref="Y37:AB37"/>
    <mergeCell ref="O35:T35"/>
    <mergeCell ref="E37:R37"/>
    <mergeCell ref="AC37:AF37"/>
    <mergeCell ref="E35:N35"/>
    <mergeCell ref="L55:AW55"/>
    <mergeCell ref="AA53:AD53"/>
    <mergeCell ref="AE53:AT53"/>
    <mergeCell ref="A50:AW50"/>
    <mergeCell ref="AC41:AJ41"/>
    <mergeCell ref="AK41:AL41"/>
    <mergeCell ref="AF57:AI57"/>
    <mergeCell ref="A10:AW10"/>
    <mergeCell ref="E11:F11"/>
    <mergeCell ref="I11:AW11"/>
    <mergeCell ref="G21:AW21"/>
    <mergeCell ref="E20:L20"/>
    <mergeCell ref="M20:N20"/>
    <mergeCell ref="A19:AW19"/>
    <mergeCell ref="A14:AW14"/>
    <mergeCell ref="E15:F15"/>
    <mergeCell ref="I15:AW15"/>
    <mergeCell ref="AS112:AT112"/>
    <mergeCell ref="AA112:AD112"/>
    <mergeCell ref="E112:J112"/>
    <mergeCell ref="AO122:AR122"/>
    <mergeCell ref="AS122:AT122"/>
    <mergeCell ref="E114:J114"/>
    <mergeCell ref="K114:R114"/>
    <mergeCell ref="AM142:AN142"/>
    <mergeCell ref="AO142:AR142"/>
    <mergeCell ref="E126:N126"/>
    <mergeCell ref="O126:AR126"/>
    <mergeCell ref="AE132:AL132"/>
    <mergeCell ref="AM132:AN132"/>
    <mergeCell ref="AO132:AR132"/>
    <mergeCell ref="AS132:AT132"/>
    <mergeCell ref="Y114:AB114"/>
    <mergeCell ref="E124:J124"/>
    <mergeCell ref="K124:R124"/>
    <mergeCell ref="S124:T124"/>
    <mergeCell ref="U124:X124"/>
    <mergeCell ref="Y124:AB124"/>
    <mergeCell ref="O116:AR116"/>
    <mergeCell ref="O118:AR118"/>
    <mergeCell ref="E116:N116"/>
    <mergeCell ref="E111:R111"/>
    <mergeCell ref="K112:R112"/>
    <mergeCell ref="S112:T112"/>
    <mergeCell ref="U112:X112"/>
    <mergeCell ref="Y112:Z112"/>
    <mergeCell ref="AE112:AL112"/>
    <mergeCell ref="AM112:AN112"/>
    <mergeCell ref="U114:X114"/>
    <mergeCell ref="AA142:AD142"/>
    <mergeCell ref="Y142:Z142"/>
    <mergeCell ref="E136:N136"/>
    <mergeCell ref="O136:AR136"/>
    <mergeCell ref="E138:N138"/>
    <mergeCell ref="O138:AR138"/>
    <mergeCell ref="E141:R141"/>
    <mergeCell ref="S114:T114"/>
    <mergeCell ref="AO112:AR112"/>
    <mergeCell ref="E118:N118"/>
    <mergeCell ref="E121:R121"/>
    <mergeCell ref="E122:J122"/>
    <mergeCell ref="K122:R122"/>
    <mergeCell ref="S122:T122"/>
    <mergeCell ref="U122:X122"/>
    <mergeCell ref="Y122:Z122"/>
    <mergeCell ref="D103:M103"/>
    <mergeCell ref="N103:S103"/>
    <mergeCell ref="T103:AU103"/>
    <mergeCell ref="D105:F105"/>
    <mergeCell ref="D109:F109"/>
    <mergeCell ref="K134:R134"/>
    <mergeCell ref="S134:T134"/>
    <mergeCell ref="U134:X134"/>
    <mergeCell ref="E142:J142"/>
    <mergeCell ref="K142:R142"/>
    <mergeCell ref="S142:T142"/>
    <mergeCell ref="U142:X142"/>
    <mergeCell ref="Y134:AB134"/>
    <mergeCell ref="E128:N128"/>
    <mergeCell ref="O128:AR128"/>
    <mergeCell ref="E131:R131"/>
    <mergeCell ref="E132:J132"/>
    <mergeCell ref="K132:R132"/>
    <mergeCell ref="S132:T132"/>
    <mergeCell ref="U132:X132"/>
    <mergeCell ref="Y132:Z132"/>
    <mergeCell ref="AA132:AD132"/>
    <mergeCell ref="AE142:AL142"/>
    <mergeCell ref="E134:J134"/>
    <mergeCell ref="A153:AW156"/>
    <mergeCell ref="X150:AC150"/>
    <mergeCell ref="AD150:AK150"/>
    <mergeCell ref="AL150:AM150"/>
    <mergeCell ref="AN150:AQ150"/>
    <mergeCell ref="AR150:AU150"/>
    <mergeCell ref="AS142:AT142"/>
    <mergeCell ref="E146:N146"/>
    <mergeCell ref="O146:AR146"/>
    <mergeCell ref="E148:N148"/>
    <mergeCell ref="O148:AR148"/>
    <mergeCell ref="E144:J144"/>
    <mergeCell ref="K144:R144"/>
    <mergeCell ref="S144:T144"/>
    <mergeCell ref="U144:X144"/>
    <mergeCell ref="Y144:AB144"/>
  </mergeCells>
  <phoneticPr fontId="1"/>
  <conditionalFormatting sqref="D110:AU113 D114:Y114 AC114:AU114 D115:AU123 D124:Y124 AC124:AU124 D125:AU133 D134:Y134 AC134:AU134 D135:AU143 D144:Y144 AC144:AU144 D145:AU149">
    <cfRule type="expression" dxfId="11" priority="3">
      <formula>$N$103="0年以上"</formula>
    </cfRule>
  </conditionalFormatting>
  <conditionalFormatting sqref="D39:AV42">
    <cfRule type="expression" dxfId="10" priority="4">
      <formula>$E$11=1</formula>
    </cfRule>
    <cfRule type="expression" dxfId="9" priority="5">
      <formula>$E$11=3</formula>
    </cfRule>
  </conditionalFormatting>
  <conditionalFormatting sqref="D77:AW98">
    <cfRule type="expression" dxfId="8" priority="1">
      <formula>$E$46=3</formula>
    </cfRule>
  </conditionalFormatting>
  <dataValidations count="23">
    <dataValidation type="list" imeMode="disabled" allowBlank="1" showInputMessage="1" showErrorMessage="1" error="選択肢の番号を入力してください" sqref="E11:F11" xr:uid="{EB373FB0-747B-4D0B-9C3D-59835C434E7A}">
      <formula1>"1,2,3,4"</formula1>
    </dataValidation>
    <dataValidation type="list" imeMode="disabled" allowBlank="1" showInputMessage="1" showErrorMessage="1" error="選択肢の番号を入力してください" sqref="I55:J55" xr:uid="{754F4C06-76E1-4CCE-A74A-228233CCD5C1}">
      <formula1>"1,2"</formula1>
    </dataValidation>
    <dataValidation type="list" imeMode="disabled" allowBlank="1" showInputMessage="1" showErrorMessage="1" error="選択肢の番号を入力してください" sqref="M24:N24" xr:uid="{DFA3FD74-D2AD-479F-BD02-A97AB3FD7AD8}">
      <formula1>"1,2,3,4,5,6,7,8"</formula1>
    </dataValidation>
    <dataValidation type="list" imeMode="disabled" allowBlank="1" showInputMessage="1" showErrorMessage="1" error="選択肢の番号を入力してください" sqref="K77:L77" xr:uid="{D937C7BD-76FE-4122-A613-BDD9B284E1E3}">
      <formula1>"1,2,3,4,5,6"</formula1>
    </dataValidation>
    <dataValidation type="whole" imeMode="disabled" operator="lessThanOrEqual" allowBlank="1" showInputMessage="1" showErrorMessage="1" error="1~12の範囲で入力してください" sqref="U144:X144 O7:R7 AC33:AF33 AM41:AP41 Z57:AC57 U112:X112 AO112:AR112 U114:X114 U122:X122 AO122:AR122 U124:X124 U132:X132 AO132:AR132 U134:X134 U142:X142 AO142:AR142" xr:uid="{9EF568C7-1236-4AF5-902D-795F03DAF872}">
      <formula1>12</formula1>
    </dataValidation>
    <dataValidation type="whole" imeMode="disabled" operator="lessThanOrEqual" allowBlank="1" showInputMessage="1" showErrorMessage="1" error="1～31の間で入力してください" sqref="AF57:AI57 U7:X7" xr:uid="{2BF0B3BB-1BD7-4F40-9D8A-5931C4A511C5}">
      <formula1>31</formula1>
    </dataValidation>
    <dataValidation type="textLength" imeMode="disabled" allowBlank="1" showInputMessage="1" showErrorMessage="1" error="西暦（4ケタ）で入力してください" sqref="AE142:AL142 S33:Z33 AC41:AJ41 P57:W57 K112:R112 AE112:AL112 K122:R122 AE122:AL122 K132:R132 AE132:AL132 K142:R142" xr:uid="{9BC6A73C-5B30-4F82-BABF-5FEB12D1DB34}">
      <formula1>4</formula1>
      <formula2>4</formula2>
    </dataValidation>
    <dataValidation type="whole" imeMode="disabled" operator="lessThanOrEqual" allowBlank="1" showInputMessage="1" showErrorMessage="1" error="0~11の範囲で入力してください" sqref="Y37:AB37" xr:uid="{548B5E78-71E7-4D42-944F-C50AA234EDB8}">
      <formula1>11</formula1>
    </dataValidation>
    <dataValidation type="whole" imeMode="disabled" allowBlank="1" showInputMessage="1" showErrorMessage="1" error="0~99の範囲で入力してください" sqref="S37:V37" xr:uid="{F44915C8-3715-4238-B722-C73FEA03814A}">
      <formula1>0</formula1>
      <formula2>99</formula2>
    </dataValidation>
    <dataValidation type="textLength" operator="lessThanOrEqual" allowBlank="1" showInputMessage="1" showErrorMessage="1" error="30文字以内で入力してください" sqref="K65:AW65 K67:AW67" xr:uid="{4208F8D3-CA20-47D4-908E-AC233186DFA2}">
      <formula1>30</formula1>
    </dataValidation>
    <dataValidation type="textLength" imeMode="halfKatakana" operator="lessThanOrEqual" allowBlank="1" showInputMessage="1" showErrorMessage="1" error="60文字以内で入力してください" sqref="K82:AW82" xr:uid="{510BC9E9-D18B-43AF-89E6-39CDC8F80B84}">
      <formula1>60</formula1>
    </dataValidation>
    <dataValidation type="textLength" imeMode="hiragana" operator="lessThanOrEqual" allowBlank="1" showInputMessage="1" showErrorMessage="1" error="15文字以内で入力してください" sqref="AE53:AT53 I53:X53" xr:uid="{28B30847-BCFD-4C39-AC71-E91528AEF908}">
      <formula1>15</formula1>
    </dataValidation>
    <dataValidation type="textLength" imeMode="fullKatakana" operator="lessThanOrEqual" allowBlank="1" showInputMessage="1" showErrorMessage="1" error="30文字以内で入力してください" sqref="I51:X51 AE51:AT51" xr:uid="{9999B3AC-03BA-401C-A051-F098D0A5056E}">
      <formula1>30</formula1>
    </dataValidation>
    <dataValidation type="textLength" imeMode="disabled" operator="lessThanOrEqual" allowBlank="1" showInputMessage="1" showErrorMessage="1" error="3文字以内で入力してください" sqref="K98:P98 K63:P63 K69:P69 K71:P71 K73:P73 K88:P88 K94:P94 K96:P96" xr:uid="{86EEFB01-E7F9-4F0B-9864-11A36F64041F}">
      <formula1>3</formula1>
    </dataValidation>
    <dataValidation type="textLength" imeMode="disabled" operator="lessThanOrEqual" allowBlank="1" showInputMessage="1" showErrorMessage="1" error="4文字以内で入力してください" sqref="S88:X88 S94:X94 AA94:AF94 S96:X96 AA96:AF96 S98:X98 S63:X63 S69:X69 AA69:AF69 S71:X71 AA71:AF71 S73:X73 AA73:AF73 AA98:AF98" xr:uid="{E53C67D9-1EFA-4229-9685-2B7346AF53E0}">
      <formula1>4</formula1>
    </dataValidation>
    <dataValidation type="textLength" imeMode="hiragana" operator="lessThanOrEqual" allowBlank="1" showInputMessage="1" showErrorMessage="1" error="25文字以内で入力してください" sqref="K86:AW86 K84:AW84" xr:uid="{84C8F075-99D5-41B3-BDD1-7E1924C4E9AF}">
      <formula1>25</formula1>
    </dataValidation>
    <dataValidation type="list" imeMode="disabled" allowBlank="1" showInputMessage="1" showErrorMessage="1" error="選択肢の番号を入力してください" sqref="K79:L79" xr:uid="{A2593C27-015E-4308-95DA-AD7E713E86A6}">
      <formula1>"1,2,3,4,5"</formula1>
    </dataValidation>
    <dataValidation imeMode="halfAlpha" allowBlank="1" showInputMessage="1" showErrorMessage="1" error="西暦（4ケタ）で入力してください" sqref="AD150:AK150" xr:uid="{B2B006F1-BB9C-4A6B-B961-2B15A2DDC421}"/>
    <dataValidation imeMode="halfAlpha" operator="lessThanOrEqual" allowBlank="1" showInputMessage="1" showErrorMessage="1" error="1~12の範囲で入力してください" sqref="AN150:AQ150" xr:uid="{A07CDFA9-8FAE-42BE-A926-43239B53B2EA}"/>
    <dataValidation type="textLength" imeMode="disabled" operator="lessThan" allowBlank="1" showInputMessage="1" showErrorMessage="1" error="西暦（4ケタ）で入力してください" sqref="K144:R144 K114:R114 K124:R124 K134:R134" xr:uid="{8598D993-91E3-42FC-BA86-BD135E539FB4}">
      <formula1>100</formula1>
    </dataValidation>
    <dataValidation type="textLength" imeMode="hiragana" operator="lessThanOrEqual" allowBlank="1" showInputMessage="1" showErrorMessage="1" error="30文字以内で入力してください" sqref="M29:AW29 M31:AW31 K90:AW90 K92:AW92" xr:uid="{6C4396F3-0BDD-4CD3-95D3-8023C1EE9C91}">
      <formula1>30</formula1>
    </dataValidation>
    <dataValidation imeMode="hiragana" allowBlank="1" showInputMessage="1" showErrorMessage="1" sqref="I59:X59 O148:AR148 O146:AR146 O138:AR138 O136:AR136 O128:AR128 O126:AR126" xr:uid="{34B21D13-AA09-46B7-B5F9-5794E41CB0FD}"/>
    <dataValidation type="list" imeMode="disabled" allowBlank="1" showInputMessage="1" showErrorMessage="1" error="選択肢の番号を入力してください" sqref="E46:F46" xr:uid="{473213B0-FF64-4ED2-824E-CE26B0B8595D}">
      <formula1>"1,2,3"</formula1>
    </dataValidation>
  </dataValidations>
  <printOptions horizontalCentered="1" verticalCentered="1"/>
  <pageMargins left="0.70866141732283472" right="0.70866141732283472" top="0.74803149606299213" bottom="0.74803149606299213" header="0.31496062992125984" footer="0.31496062992125984"/>
  <pageSetup paperSize="9" scale="58" fitToHeight="6" orientation="portrait" verticalDpi="1200" r:id="rId1"/>
  <rowBreaks count="2" manualBreakCount="2">
    <brk id="43" max="48" man="1"/>
    <brk id="99" max="48" man="1"/>
  </rowBreaks>
  <extLst>
    <ext xmlns:x14="http://schemas.microsoft.com/office/spreadsheetml/2009/9/main" uri="{CCE6A557-97BC-4b89-ADB6-D9C93CAAB3DF}">
      <x14:dataValidations xmlns:xm="http://schemas.microsoft.com/office/excel/2006/main" count="2">
        <x14:dataValidation type="list" imeMode="disabled" allowBlank="1" showInputMessage="1" showErrorMessage="1" error="選択肢の番号を入力してください" xr:uid="{EA8D3D7C-FCBD-4E99-B8EB-309802A6131F}">
          <x14:formula1>
            <xm:f>設定シート!$E$24:$E$31</xm:f>
          </x14:formula1>
          <xm:sqref>E15:F15</xm:sqref>
        </x14:dataValidation>
        <x14:dataValidation type="list" imeMode="disabled" allowBlank="1" showInputMessage="1" showErrorMessage="1" error="選択肢の番号を入力してください" xr:uid="{E380F3EE-FEEE-45C9-BD72-4B683283CDAC}">
          <x14:formula1>
            <xm:f>設定シート!$E$34:$E$39</xm:f>
          </x14:formula1>
          <xm:sqref>M20:N20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8DA8D-8854-4263-8DBD-CCBBC2978606}">
  <sheetPr>
    <tabColor rgb="FF0070C0"/>
    <pageSetUpPr fitToPage="1"/>
  </sheetPr>
  <dimension ref="A1:AI331"/>
  <sheetViews>
    <sheetView view="pageBreakPreview" topLeftCell="A141" zoomScale="110" zoomScaleNormal="100" zoomScaleSheetLayoutView="110" workbookViewId="0">
      <selection activeCell="A24" sqref="A24:X25"/>
    </sheetView>
  </sheetViews>
  <sheetFormatPr defaultRowHeight="13.5" customHeight="1" x14ac:dyDescent="0.4"/>
  <cols>
    <col min="1" max="24" width="3.25" style="1" customWidth="1"/>
    <col min="25" max="26" width="20.875" style="1" customWidth="1"/>
    <col min="27" max="29" width="3.25" style="1" customWidth="1"/>
    <col min="30" max="16384" width="9" style="1"/>
  </cols>
  <sheetData>
    <row r="1" spans="1:26" ht="13.5" customHeight="1" thickBot="1" x14ac:dyDescent="0.45">
      <c r="A1" s="190" t="s">
        <v>66</v>
      </c>
      <c r="B1" s="190"/>
      <c r="C1" s="190"/>
      <c r="D1" s="190"/>
      <c r="E1" s="190"/>
      <c r="F1" s="190"/>
      <c r="G1" s="190"/>
      <c r="H1" s="190"/>
      <c r="I1" s="190"/>
      <c r="J1" s="190"/>
      <c r="K1" s="190"/>
      <c r="L1" s="190"/>
      <c r="M1" s="190"/>
      <c r="N1" s="190"/>
      <c r="O1" s="190"/>
      <c r="P1" s="190"/>
      <c r="Q1" s="190"/>
      <c r="R1" s="190"/>
      <c r="S1" s="190"/>
      <c r="T1" s="190"/>
      <c r="U1" s="190"/>
      <c r="V1" s="190"/>
      <c r="W1" s="190"/>
      <c r="X1" s="190"/>
      <c r="Y1" s="160" t="s">
        <v>280</v>
      </c>
      <c r="Z1" s="157" t="s">
        <v>287</v>
      </c>
    </row>
    <row r="2" spans="1:26" ht="13.5" customHeight="1" thickBot="1" x14ac:dyDescent="0.45">
      <c r="A2" s="286" t="str">
        <f>IF(設定シート!AH5&gt;0,設定シート!AH4,"")</f>
        <v>申請日を正しく入力してください</v>
      </c>
      <c r="B2" s="286"/>
      <c r="C2" s="286"/>
      <c r="D2" s="286"/>
      <c r="E2" s="286"/>
      <c r="F2" s="286"/>
      <c r="G2" s="286"/>
      <c r="H2" s="286"/>
      <c r="I2" s="286"/>
      <c r="J2" s="286"/>
      <c r="K2" s="286"/>
      <c r="L2" s="286"/>
      <c r="M2" s="286"/>
      <c r="N2" s="286"/>
      <c r="O2" s="286"/>
      <c r="P2" s="286"/>
      <c r="Q2" s="286"/>
      <c r="R2" s="286"/>
      <c r="S2" s="286"/>
      <c r="T2" s="286"/>
      <c r="U2" s="286"/>
      <c r="V2" s="286"/>
      <c r="W2" s="286"/>
      <c r="X2" s="286"/>
      <c r="Y2" s="160"/>
      <c r="Z2" s="158"/>
    </row>
    <row r="3" spans="1:26" ht="13.5" customHeight="1" thickBot="1" x14ac:dyDescent="0.45">
      <c r="A3" s="286"/>
      <c r="B3" s="286"/>
      <c r="C3" s="286"/>
      <c r="D3" s="286"/>
      <c r="E3" s="286"/>
      <c r="F3" s="286"/>
      <c r="G3" s="286"/>
      <c r="H3" s="286"/>
      <c r="I3" s="286"/>
      <c r="J3" s="286"/>
      <c r="K3" s="286"/>
      <c r="L3" s="286"/>
      <c r="M3" s="286"/>
      <c r="N3" s="286"/>
      <c r="O3" s="286"/>
      <c r="P3" s="286"/>
      <c r="Q3" s="286"/>
      <c r="R3" s="286"/>
      <c r="S3" s="286"/>
      <c r="T3" s="286"/>
      <c r="U3" s="286"/>
      <c r="V3" s="286"/>
      <c r="W3" s="286"/>
      <c r="X3" s="286"/>
      <c r="Y3" s="160"/>
      <c r="Z3" s="158"/>
    </row>
    <row r="4" spans="1:26" ht="13.5" customHeight="1" thickBot="1" x14ac:dyDescent="0.45">
      <c r="A4" s="286"/>
      <c r="B4" s="286"/>
      <c r="C4" s="286"/>
      <c r="D4" s="286"/>
      <c r="E4" s="286"/>
      <c r="F4" s="286"/>
      <c r="G4" s="286"/>
      <c r="H4" s="286"/>
      <c r="I4" s="286"/>
      <c r="J4" s="286"/>
      <c r="K4" s="286"/>
      <c r="L4" s="286"/>
      <c r="M4" s="286"/>
      <c r="N4" s="286"/>
      <c r="O4" s="286"/>
      <c r="P4" s="286"/>
      <c r="Q4" s="286"/>
      <c r="R4" s="286"/>
      <c r="S4" s="286"/>
      <c r="T4" s="286"/>
      <c r="U4" s="286"/>
      <c r="V4" s="286"/>
      <c r="W4" s="286"/>
      <c r="X4" s="286"/>
      <c r="Y4" s="160"/>
      <c r="Z4" s="158"/>
    </row>
    <row r="5" spans="1:26" ht="13.5" customHeight="1" thickBot="1" x14ac:dyDescent="0.45">
      <c r="A5" s="287"/>
      <c r="B5" s="287"/>
      <c r="C5" s="287"/>
      <c r="D5" s="287"/>
      <c r="E5" s="287"/>
      <c r="F5" s="287"/>
      <c r="G5" s="287"/>
      <c r="H5" s="287"/>
      <c r="I5" s="287"/>
      <c r="J5" s="287"/>
      <c r="K5" s="287"/>
      <c r="L5" s="287"/>
      <c r="M5" s="287"/>
      <c r="N5" s="287"/>
      <c r="O5" s="287"/>
      <c r="P5" s="287"/>
      <c r="Q5" s="287"/>
      <c r="R5" s="287"/>
      <c r="S5" s="287"/>
      <c r="T5" s="287"/>
      <c r="U5" s="287"/>
      <c r="V5" s="287"/>
      <c r="W5" s="287"/>
      <c r="X5" s="287"/>
      <c r="Y5" s="160"/>
      <c r="Z5" s="158"/>
    </row>
    <row r="6" spans="1:26" ht="13.5" customHeight="1" thickBot="1" x14ac:dyDescent="0.45">
      <c r="A6" s="224" t="s">
        <v>69</v>
      </c>
      <c r="B6" s="225"/>
      <c r="C6" s="225"/>
      <c r="D6" s="225"/>
      <c r="E6" s="225"/>
      <c r="F6" s="225"/>
      <c r="G6" s="225"/>
      <c r="H6" s="225"/>
      <c r="I6" s="225"/>
      <c r="J6" s="225"/>
      <c r="K6" s="225"/>
      <c r="L6" s="225"/>
      <c r="M6" s="225"/>
      <c r="N6" s="225"/>
      <c r="O6" s="225"/>
      <c r="P6" s="225"/>
      <c r="Q6" s="225"/>
      <c r="R6" s="225"/>
      <c r="S6" s="225"/>
      <c r="T6" s="225"/>
      <c r="U6" s="225"/>
      <c r="V6" s="225"/>
      <c r="W6" s="225"/>
      <c r="X6" s="226"/>
      <c r="Y6" s="160"/>
      <c r="Z6" s="158"/>
    </row>
    <row r="7" spans="1:26" ht="13.5" customHeight="1" thickBot="1" x14ac:dyDescent="0.45">
      <c r="A7" s="227"/>
      <c r="B7" s="228"/>
      <c r="C7" s="228"/>
      <c r="D7" s="228"/>
      <c r="E7" s="228"/>
      <c r="F7" s="228"/>
      <c r="G7" s="228"/>
      <c r="H7" s="228"/>
      <c r="I7" s="228"/>
      <c r="J7" s="228"/>
      <c r="K7" s="228"/>
      <c r="L7" s="228"/>
      <c r="M7" s="228"/>
      <c r="N7" s="228"/>
      <c r="O7" s="228"/>
      <c r="P7" s="228"/>
      <c r="Q7" s="228"/>
      <c r="R7" s="228"/>
      <c r="S7" s="228"/>
      <c r="T7" s="228"/>
      <c r="U7" s="228"/>
      <c r="V7" s="228"/>
      <c r="W7" s="228"/>
      <c r="X7" s="229"/>
      <c r="Y7" s="160"/>
      <c r="Z7" s="158"/>
    </row>
    <row r="8" spans="1:26" ht="13.5" customHeight="1" thickBot="1" x14ac:dyDescent="0.45">
      <c r="A8" s="230" t="s">
        <v>70</v>
      </c>
      <c r="B8" s="231"/>
      <c r="C8" s="231"/>
      <c r="D8" s="231"/>
      <c r="E8" s="231"/>
      <c r="F8" s="231"/>
      <c r="G8" s="231"/>
      <c r="H8" s="231"/>
      <c r="I8" s="231"/>
      <c r="J8" s="231"/>
      <c r="K8" s="231"/>
      <c r="L8" s="231"/>
      <c r="M8" s="231"/>
      <c r="N8" s="231"/>
      <c r="O8" s="231"/>
      <c r="P8" s="231"/>
      <c r="Q8" s="231"/>
      <c r="R8" s="231"/>
      <c r="S8" s="231"/>
      <c r="T8" s="231"/>
      <c r="U8" s="231"/>
      <c r="V8" s="231"/>
      <c r="W8" s="231"/>
      <c r="X8" s="232"/>
      <c r="Y8" s="160"/>
      <c r="Z8" s="158"/>
    </row>
    <row r="9" spans="1:26" ht="13.5" customHeight="1" thickBot="1" x14ac:dyDescent="0.45">
      <c r="A9" s="230"/>
      <c r="B9" s="231"/>
      <c r="C9" s="231"/>
      <c r="D9" s="231"/>
      <c r="E9" s="231"/>
      <c r="F9" s="231"/>
      <c r="G9" s="231"/>
      <c r="H9" s="231"/>
      <c r="I9" s="231"/>
      <c r="J9" s="231"/>
      <c r="K9" s="231"/>
      <c r="L9" s="231"/>
      <c r="M9" s="231"/>
      <c r="N9" s="231"/>
      <c r="O9" s="231"/>
      <c r="P9" s="231"/>
      <c r="Q9" s="231"/>
      <c r="R9" s="231"/>
      <c r="S9" s="231"/>
      <c r="T9" s="231"/>
      <c r="U9" s="231"/>
      <c r="V9" s="231"/>
      <c r="W9" s="231"/>
      <c r="X9" s="232"/>
      <c r="Y9" s="160"/>
      <c r="Z9" s="158"/>
    </row>
    <row r="10" spans="1:26" ht="13.5" customHeight="1" thickBot="1" x14ac:dyDescent="0.45">
      <c r="A10" s="230" t="s">
        <v>71</v>
      </c>
      <c r="B10" s="231"/>
      <c r="C10" s="231"/>
      <c r="D10" s="231"/>
      <c r="E10" s="231"/>
      <c r="F10" s="231"/>
      <c r="G10" s="231"/>
      <c r="H10" s="231"/>
      <c r="I10" s="231"/>
      <c r="J10" s="231"/>
      <c r="K10" s="231"/>
      <c r="L10" s="231"/>
      <c r="M10" s="231"/>
      <c r="N10" s="231"/>
      <c r="O10" s="231"/>
      <c r="P10" s="231"/>
      <c r="Q10" s="231"/>
      <c r="R10" s="231"/>
      <c r="S10" s="231"/>
      <c r="T10" s="231"/>
      <c r="U10" s="231"/>
      <c r="V10" s="231"/>
      <c r="W10" s="231"/>
      <c r="X10" s="232"/>
      <c r="Y10" s="160"/>
      <c r="Z10" s="158"/>
    </row>
    <row r="11" spans="1:26" ht="13.5" customHeight="1" thickBot="1" x14ac:dyDescent="0.4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2"/>
      <c r="Y11" s="160"/>
      <c r="Z11" s="158"/>
    </row>
    <row r="12" spans="1:26" ht="13.5" customHeight="1" thickBot="1" x14ac:dyDescent="0.45">
      <c r="A12" s="233" t="s">
        <v>72</v>
      </c>
      <c r="B12" s="221"/>
      <c r="C12" s="221"/>
      <c r="D12" s="221"/>
      <c r="E12" s="221"/>
      <c r="F12" s="221"/>
      <c r="G12" s="221"/>
      <c r="H12" s="221"/>
      <c r="I12" s="221"/>
      <c r="J12" s="221"/>
      <c r="K12" s="221"/>
      <c r="L12" s="221"/>
      <c r="M12" s="221"/>
      <c r="N12" s="221"/>
      <c r="O12" s="221"/>
      <c r="P12" s="221"/>
      <c r="Q12" s="221"/>
      <c r="R12" s="221"/>
      <c r="S12" s="221"/>
      <c r="T12" s="221"/>
      <c r="U12" s="221"/>
      <c r="V12" s="221"/>
      <c r="W12" s="221"/>
      <c r="X12" s="234"/>
      <c r="Y12" s="160"/>
      <c r="Z12" s="158"/>
    </row>
    <row r="13" spans="1:26" ht="13.5" customHeight="1" thickBot="1" x14ac:dyDescent="0.45">
      <c r="A13" s="233"/>
      <c r="B13" s="221"/>
      <c r="C13" s="221"/>
      <c r="D13" s="221"/>
      <c r="E13" s="221"/>
      <c r="F13" s="221"/>
      <c r="G13" s="221"/>
      <c r="H13" s="221"/>
      <c r="I13" s="221"/>
      <c r="J13" s="221"/>
      <c r="K13" s="221"/>
      <c r="L13" s="221"/>
      <c r="M13" s="221"/>
      <c r="N13" s="221"/>
      <c r="O13" s="221"/>
      <c r="P13" s="221"/>
      <c r="Q13" s="221"/>
      <c r="R13" s="221"/>
      <c r="S13" s="221"/>
      <c r="T13" s="221"/>
      <c r="U13" s="221"/>
      <c r="V13" s="221"/>
      <c r="W13" s="221"/>
      <c r="X13" s="234"/>
      <c r="Y13" s="160"/>
      <c r="Z13" s="158"/>
    </row>
    <row r="14" spans="1:26" ht="13.5" customHeight="1" thickBot="1" x14ac:dyDescent="0.45">
      <c r="A14" s="233" t="s">
        <v>73</v>
      </c>
      <c r="B14" s="221"/>
      <c r="C14" s="221"/>
      <c r="D14" s="221"/>
      <c r="E14" s="221"/>
      <c r="F14" s="221"/>
      <c r="G14" s="221"/>
      <c r="H14" s="221"/>
      <c r="I14" s="221"/>
      <c r="J14" s="221"/>
      <c r="K14" s="221"/>
      <c r="L14" s="221"/>
      <c r="M14" s="221"/>
      <c r="N14" s="221"/>
      <c r="O14" s="221"/>
      <c r="P14" s="221"/>
      <c r="Q14" s="221"/>
      <c r="R14" s="221"/>
      <c r="S14" s="221"/>
      <c r="T14" s="221"/>
      <c r="U14" s="221"/>
      <c r="V14" s="221"/>
      <c r="W14" s="221"/>
      <c r="X14" s="234"/>
      <c r="Y14" s="160"/>
      <c r="Z14" s="158"/>
    </row>
    <row r="15" spans="1:26" ht="13.5" customHeight="1" thickBot="1" x14ac:dyDescent="0.45">
      <c r="A15" s="233"/>
      <c r="B15" s="221"/>
      <c r="C15" s="221"/>
      <c r="D15" s="221"/>
      <c r="E15" s="221"/>
      <c r="F15" s="221"/>
      <c r="G15" s="221"/>
      <c r="H15" s="221"/>
      <c r="I15" s="221"/>
      <c r="J15" s="221"/>
      <c r="K15" s="221"/>
      <c r="L15" s="221"/>
      <c r="M15" s="221"/>
      <c r="N15" s="221"/>
      <c r="O15" s="221"/>
      <c r="P15" s="221"/>
      <c r="Q15" s="221"/>
      <c r="R15" s="221"/>
      <c r="S15" s="221"/>
      <c r="T15" s="221"/>
      <c r="U15" s="221"/>
      <c r="V15" s="221"/>
      <c r="W15" s="221"/>
      <c r="X15" s="234"/>
      <c r="Y15" s="160"/>
      <c r="Z15" s="158"/>
    </row>
    <row r="16" spans="1:26" ht="13.5" customHeight="1" thickBot="1" x14ac:dyDescent="0.45">
      <c r="A16" s="4"/>
      <c r="B16" s="5"/>
      <c r="C16" s="5"/>
      <c r="D16" s="5"/>
      <c r="E16" s="5"/>
      <c r="F16" s="5"/>
      <c r="G16" s="5"/>
      <c r="H16" s="5"/>
      <c r="I16" s="5"/>
      <c r="J16" s="5"/>
      <c r="K16" s="5"/>
      <c r="L16" s="5"/>
      <c r="M16" s="5"/>
      <c r="N16" s="5"/>
      <c r="O16" s="5"/>
      <c r="P16" s="5"/>
      <c r="Q16" s="5"/>
      <c r="R16" s="5"/>
      <c r="S16" s="5"/>
      <c r="T16" s="5"/>
      <c r="U16" s="5"/>
      <c r="V16" s="5"/>
      <c r="W16" s="5"/>
      <c r="X16" s="6"/>
      <c r="Y16" s="160"/>
      <c r="Z16" s="158"/>
    </row>
    <row r="17" spans="1:26" ht="13.5" customHeight="1" thickBot="1" x14ac:dyDescent="0.45">
      <c r="Y17" s="160"/>
      <c r="Z17" s="158"/>
    </row>
    <row r="18" spans="1:26" ht="13.5" customHeight="1" thickBot="1" x14ac:dyDescent="0.45">
      <c r="Y18" s="160"/>
      <c r="Z18" s="158"/>
    </row>
    <row r="19" spans="1:26" ht="13.5" customHeight="1" thickBot="1" x14ac:dyDescent="0.45">
      <c r="Y19" s="160"/>
      <c r="Z19" s="158"/>
    </row>
    <row r="20" spans="1:26" ht="13.5" customHeight="1" thickBot="1" x14ac:dyDescent="0.45">
      <c r="Y20" s="160"/>
      <c r="Z20" s="158"/>
    </row>
    <row r="21" spans="1:26" ht="13.5" customHeight="1" thickBot="1" x14ac:dyDescent="0.45">
      <c r="Y21" s="160"/>
      <c r="Z21" s="158"/>
    </row>
    <row r="22" spans="1:26" ht="13.5" customHeight="1" thickBot="1" x14ac:dyDescent="0.45">
      <c r="A22" s="224" t="s">
        <v>74</v>
      </c>
      <c r="B22" s="225"/>
      <c r="C22" s="225"/>
      <c r="D22" s="225"/>
      <c r="E22" s="225"/>
      <c r="F22" s="225"/>
      <c r="G22" s="225"/>
      <c r="H22" s="225"/>
      <c r="I22" s="225"/>
      <c r="J22" s="225"/>
      <c r="K22" s="225"/>
      <c r="L22" s="225"/>
      <c r="M22" s="225"/>
      <c r="N22" s="225"/>
      <c r="O22" s="225"/>
      <c r="P22" s="225"/>
      <c r="Q22" s="225"/>
      <c r="R22" s="225"/>
      <c r="S22" s="225"/>
      <c r="T22" s="225"/>
      <c r="U22" s="225"/>
      <c r="V22" s="225"/>
      <c r="W22" s="225"/>
      <c r="X22" s="226"/>
      <c r="Y22" s="160"/>
      <c r="Z22" s="158"/>
    </row>
    <row r="23" spans="1:26" ht="13.5" customHeight="1" thickBot="1" x14ac:dyDescent="0.45">
      <c r="A23" s="227"/>
      <c r="B23" s="228"/>
      <c r="C23" s="228"/>
      <c r="D23" s="228"/>
      <c r="E23" s="228"/>
      <c r="F23" s="228"/>
      <c r="G23" s="228"/>
      <c r="H23" s="228"/>
      <c r="I23" s="228"/>
      <c r="J23" s="228"/>
      <c r="K23" s="228"/>
      <c r="L23" s="228"/>
      <c r="M23" s="228"/>
      <c r="N23" s="228"/>
      <c r="O23" s="228"/>
      <c r="P23" s="228"/>
      <c r="Q23" s="228"/>
      <c r="R23" s="228"/>
      <c r="S23" s="228"/>
      <c r="T23" s="228"/>
      <c r="U23" s="228"/>
      <c r="V23" s="228"/>
      <c r="W23" s="228"/>
      <c r="X23" s="229"/>
      <c r="Y23" s="160"/>
      <c r="Z23" s="158"/>
    </row>
    <row r="24" spans="1:26" ht="13.5" customHeight="1" thickBot="1" x14ac:dyDescent="0.45">
      <c r="A24" s="247" t="s">
        <v>75</v>
      </c>
      <c r="B24" s="248"/>
      <c r="C24" s="248"/>
      <c r="D24" s="248"/>
      <c r="E24" s="248"/>
      <c r="F24" s="248"/>
      <c r="G24" s="248"/>
      <c r="H24" s="248"/>
      <c r="I24" s="248"/>
      <c r="J24" s="248"/>
      <c r="K24" s="248"/>
      <c r="L24" s="248"/>
      <c r="M24" s="248"/>
      <c r="N24" s="248"/>
      <c r="O24" s="248"/>
      <c r="P24" s="248"/>
      <c r="Q24" s="248"/>
      <c r="R24" s="248"/>
      <c r="S24" s="248"/>
      <c r="T24" s="248"/>
      <c r="U24" s="248"/>
      <c r="V24" s="248"/>
      <c r="W24" s="248"/>
      <c r="X24" s="249"/>
      <c r="Y24" s="160"/>
      <c r="Z24" s="158"/>
    </row>
    <row r="25" spans="1:26" ht="13.5" customHeight="1" thickBot="1" x14ac:dyDescent="0.45">
      <c r="A25" s="247"/>
      <c r="B25" s="248"/>
      <c r="C25" s="248"/>
      <c r="D25" s="248"/>
      <c r="E25" s="248"/>
      <c r="F25" s="248"/>
      <c r="G25" s="248"/>
      <c r="H25" s="248"/>
      <c r="I25" s="248"/>
      <c r="J25" s="248"/>
      <c r="K25" s="248"/>
      <c r="L25" s="248"/>
      <c r="M25" s="248"/>
      <c r="N25" s="248"/>
      <c r="O25" s="248"/>
      <c r="P25" s="248"/>
      <c r="Q25" s="248"/>
      <c r="R25" s="248"/>
      <c r="S25" s="248"/>
      <c r="T25" s="248"/>
      <c r="U25" s="248"/>
      <c r="V25" s="248"/>
      <c r="W25" s="248"/>
      <c r="X25" s="249"/>
      <c r="Y25" s="160"/>
      <c r="Z25" s="158"/>
    </row>
    <row r="26" spans="1:26" ht="13.5" customHeight="1" thickBot="1" x14ac:dyDescent="0.45">
      <c r="A26" s="247"/>
      <c r="B26" s="248"/>
      <c r="C26" s="248"/>
      <c r="D26" s="248"/>
      <c r="E26" s="248"/>
      <c r="F26" s="248"/>
      <c r="G26" s="248"/>
      <c r="H26" s="248"/>
      <c r="I26" s="248"/>
      <c r="J26" s="248"/>
      <c r="K26" s="248"/>
      <c r="L26" s="248"/>
      <c r="M26" s="248"/>
      <c r="N26" s="248"/>
      <c r="O26" s="248"/>
      <c r="P26" s="248"/>
      <c r="Q26" s="248"/>
      <c r="R26" s="248"/>
      <c r="S26" s="248"/>
      <c r="T26" s="248"/>
      <c r="U26" s="248"/>
      <c r="V26" s="248"/>
      <c r="W26" s="248"/>
      <c r="X26" s="249"/>
      <c r="Y26" s="160"/>
      <c r="Z26" s="158"/>
    </row>
    <row r="27" spans="1:26" ht="13.5" customHeight="1" thickBot="1" x14ac:dyDescent="0.45">
      <c r="A27" s="247"/>
      <c r="B27" s="248"/>
      <c r="C27" s="248"/>
      <c r="D27" s="248"/>
      <c r="E27" s="248"/>
      <c r="F27" s="248"/>
      <c r="G27" s="248"/>
      <c r="H27" s="248"/>
      <c r="I27" s="248"/>
      <c r="J27" s="248"/>
      <c r="K27" s="248"/>
      <c r="L27" s="248"/>
      <c r="M27" s="248"/>
      <c r="N27" s="248"/>
      <c r="O27" s="248"/>
      <c r="P27" s="248"/>
      <c r="Q27" s="248"/>
      <c r="R27" s="248"/>
      <c r="S27" s="248"/>
      <c r="T27" s="248"/>
      <c r="U27" s="248"/>
      <c r="V27" s="248"/>
      <c r="W27" s="248"/>
      <c r="X27" s="249"/>
      <c r="Y27" s="160"/>
      <c r="Z27" s="158"/>
    </row>
    <row r="28" spans="1:26" ht="13.5" customHeight="1" thickBot="1" x14ac:dyDescent="0.45">
      <c r="A28" s="253"/>
      <c r="B28" s="254"/>
      <c r="C28" s="254"/>
      <c r="D28" s="254"/>
      <c r="E28" s="254"/>
      <c r="F28" s="254"/>
      <c r="G28" s="254"/>
      <c r="H28" s="254"/>
      <c r="I28" s="254"/>
      <c r="J28" s="254"/>
      <c r="K28" s="254"/>
      <c r="L28" s="254"/>
      <c r="M28" s="254"/>
      <c r="N28" s="254"/>
      <c r="O28" s="254"/>
      <c r="P28" s="254"/>
      <c r="Q28" s="254"/>
      <c r="R28" s="254"/>
      <c r="S28" s="254"/>
      <c r="T28" s="254"/>
      <c r="U28" s="254"/>
      <c r="V28" s="254"/>
      <c r="W28" s="254"/>
      <c r="X28" s="255"/>
      <c r="Y28" s="160"/>
      <c r="Z28" s="158"/>
    </row>
    <row r="29" spans="1:26" ht="13.5" customHeight="1" thickBot="1" x14ac:dyDescent="0.45">
      <c r="A29" s="253"/>
      <c r="B29" s="254"/>
      <c r="C29" s="254"/>
      <c r="D29" s="254"/>
      <c r="E29" s="254"/>
      <c r="F29" s="254"/>
      <c r="G29" s="254"/>
      <c r="H29" s="254"/>
      <c r="I29" s="254"/>
      <c r="J29" s="254"/>
      <c r="K29" s="254"/>
      <c r="L29" s="254"/>
      <c r="M29" s="254"/>
      <c r="N29" s="254"/>
      <c r="O29" s="254"/>
      <c r="P29" s="254"/>
      <c r="Q29" s="254"/>
      <c r="R29" s="254"/>
      <c r="S29" s="254"/>
      <c r="T29" s="254"/>
      <c r="U29" s="254"/>
      <c r="V29" s="254"/>
      <c r="W29" s="254"/>
      <c r="X29" s="255"/>
      <c r="Y29" s="160"/>
      <c r="Z29" s="158"/>
    </row>
    <row r="30" spans="1:26" ht="13.5" customHeight="1" thickBot="1" x14ac:dyDescent="0.45">
      <c r="A30" s="247"/>
      <c r="B30" s="248"/>
      <c r="C30" s="248"/>
      <c r="D30" s="248"/>
      <c r="E30" s="248"/>
      <c r="F30" s="248"/>
      <c r="G30" s="248"/>
      <c r="H30" s="248"/>
      <c r="I30" s="248"/>
      <c r="J30" s="248"/>
      <c r="K30" s="248"/>
      <c r="L30" s="248"/>
      <c r="M30" s="248"/>
      <c r="N30" s="248"/>
      <c r="O30" s="248"/>
      <c r="P30" s="248"/>
      <c r="Q30" s="248"/>
      <c r="R30" s="248"/>
      <c r="S30" s="248"/>
      <c r="T30" s="248"/>
      <c r="U30" s="248"/>
      <c r="V30" s="248"/>
      <c r="W30" s="248"/>
      <c r="X30" s="249"/>
      <c r="Y30" s="160"/>
      <c r="Z30" s="158"/>
    </row>
    <row r="31" spans="1:26" ht="13.5" customHeight="1" thickBot="1" x14ac:dyDescent="0.45">
      <c r="A31" s="250"/>
      <c r="B31" s="251"/>
      <c r="C31" s="251"/>
      <c r="D31" s="251"/>
      <c r="E31" s="251"/>
      <c r="F31" s="251"/>
      <c r="G31" s="251"/>
      <c r="H31" s="251"/>
      <c r="I31" s="251"/>
      <c r="J31" s="251"/>
      <c r="K31" s="251"/>
      <c r="L31" s="251"/>
      <c r="M31" s="251"/>
      <c r="N31" s="251"/>
      <c r="O31" s="251"/>
      <c r="P31" s="251"/>
      <c r="Q31" s="251"/>
      <c r="R31" s="251"/>
      <c r="S31" s="251"/>
      <c r="T31" s="251"/>
      <c r="U31" s="251"/>
      <c r="V31" s="251"/>
      <c r="W31" s="251"/>
      <c r="X31" s="252"/>
      <c r="Y31" s="160"/>
      <c r="Z31" s="158"/>
    </row>
    <row r="32" spans="1:26" ht="13.5" customHeight="1" thickBot="1" x14ac:dyDescent="0.45">
      <c r="Y32" s="160"/>
      <c r="Z32" s="158"/>
    </row>
    <row r="33" spans="1:26" ht="13.5" customHeight="1" thickBot="1" x14ac:dyDescent="0.45">
      <c r="Y33" s="160"/>
      <c r="Z33" s="158"/>
    </row>
    <row r="34" spans="1:26" ht="13.5" customHeight="1" thickBot="1" x14ac:dyDescent="0.45">
      <c r="Y34" s="160"/>
      <c r="Z34" s="158"/>
    </row>
    <row r="35" spans="1:26" ht="13.5" customHeight="1" thickBot="1" x14ac:dyDescent="0.45">
      <c r="Y35" s="160"/>
      <c r="Z35" s="158"/>
    </row>
    <row r="36" spans="1:26" ht="13.5" customHeight="1" thickBot="1" x14ac:dyDescent="0.45">
      <c r="A36" s="224" t="s">
        <v>76</v>
      </c>
      <c r="B36" s="225"/>
      <c r="C36" s="225"/>
      <c r="D36" s="225"/>
      <c r="E36" s="225"/>
      <c r="F36" s="225"/>
      <c r="G36" s="225"/>
      <c r="H36" s="225"/>
      <c r="I36" s="225"/>
      <c r="J36" s="225"/>
      <c r="K36" s="225"/>
      <c r="L36" s="225"/>
      <c r="M36" s="225"/>
      <c r="N36" s="225"/>
      <c r="O36" s="225"/>
      <c r="P36" s="225"/>
      <c r="Q36" s="225"/>
      <c r="R36" s="225"/>
      <c r="S36" s="225"/>
      <c r="T36" s="225"/>
      <c r="U36" s="225"/>
      <c r="V36" s="225"/>
      <c r="W36" s="225"/>
      <c r="X36" s="226"/>
      <c r="Y36" s="160"/>
      <c r="Z36" s="158"/>
    </row>
    <row r="37" spans="1:26" ht="13.5" customHeight="1" thickBot="1" x14ac:dyDescent="0.45">
      <c r="A37" s="227"/>
      <c r="B37" s="228"/>
      <c r="C37" s="228"/>
      <c r="D37" s="228"/>
      <c r="E37" s="228"/>
      <c r="F37" s="228"/>
      <c r="G37" s="228"/>
      <c r="H37" s="228"/>
      <c r="I37" s="228"/>
      <c r="J37" s="228"/>
      <c r="K37" s="228"/>
      <c r="L37" s="228"/>
      <c r="M37" s="228"/>
      <c r="N37" s="228"/>
      <c r="O37" s="228"/>
      <c r="P37" s="228"/>
      <c r="Q37" s="228"/>
      <c r="R37" s="228"/>
      <c r="S37" s="228"/>
      <c r="T37" s="228"/>
      <c r="U37" s="228"/>
      <c r="V37" s="228"/>
      <c r="W37" s="228"/>
      <c r="X37" s="229"/>
      <c r="Y37" s="160"/>
      <c r="Z37" s="158"/>
    </row>
    <row r="38" spans="1:26" ht="13.5" customHeight="1" thickBot="1" x14ac:dyDescent="0.45">
      <c r="A38" s="311" t="s">
        <v>327</v>
      </c>
      <c r="B38" s="220"/>
      <c r="C38" s="220"/>
      <c r="D38" s="220"/>
      <c r="E38" s="220"/>
      <c r="F38" s="220"/>
      <c r="G38" s="220"/>
      <c r="H38" s="220"/>
      <c r="I38" s="220"/>
      <c r="J38" s="220"/>
      <c r="K38" s="220"/>
      <c r="L38" s="220"/>
      <c r="M38" s="220"/>
      <c r="N38" s="220"/>
      <c r="O38" s="220" t="s">
        <v>331</v>
      </c>
      <c r="P38" s="223"/>
      <c r="Q38" s="223"/>
      <c r="R38" s="223"/>
      <c r="S38" s="220" t="s">
        <v>332</v>
      </c>
      <c r="T38" s="220"/>
      <c r="U38" s="69"/>
      <c r="V38" s="69"/>
      <c r="W38" s="69"/>
      <c r="X38" s="70"/>
      <c r="Y38" s="160"/>
      <c r="Z38" s="158"/>
    </row>
    <row r="39" spans="1:26" ht="13.5" customHeight="1" thickBot="1" x14ac:dyDescent="0.45">
      <c r="A39" s="233"/>
      <c r="B39" s="221"/>
      <c r="C39" s="221"/>
      <c r="D39" s="221"/>
      <c r="E39" s="221"/>
      <c r="F39" s="221"/>
      <c r="G39" s="221"/>
      <c r="H39" s="221"/>
      <c r="I39" s="221"/>
      <c r="J39" s="221"/>
      <c r="K39" s="221"/>
      <c r="L39" s="221"/>
      <c r="M39" s="221"/>
      <c r="N39" s="221"/>
      <c r="O39" s="221"/>
      <c r="P39" s="218"/>
      <c r="Q39" s="218"/>
      <c r="R39" s="218"/>
      <c r="S39" s="221"/>
      <c r="T39" s="221"/>
      <c r="U39" s="69"/>
      <c r="V39" s="69"/>
      <c r="W39" s="69"/>
      <c r="X39" s="70"/>
      <c r="Y39" s="160"/>
      <c r="Z39" s="158"/>
    </row>
    <row r="40" spans="1:26" ht="13.5" customHeight="1" thickBot="1" x14ac:dyDescent="0.45">
      <c r="A40" s="233" t="s">
        <v>328</v>
      </c>
      <c r="B40" s="221"/>
      <c r="C40" s="221"/>
      <c r="D40" s="221"/>
      <c r="E40" s="221"/>
      <c r="F40" s="221"/>
      <c r="G40" s="221"/>
      <c r="H40" s="221"/>
      <c r="I40" s="221"/>
      <c r="J40" s="221"/>
      <c r="K40" s="221"/>
      <c r="L40" s="221"/>
      <c r="M40" s="221"/>
      <c r="N40" s="221"/>
      <c r="O40" s="221" t="s">
        <v>331</v>
      </c>
      <c r="P40" s="218"/>
      <c r="Q40" s="218"/>
      <c r="R40" s="218"/>
      <c r="S40" s="221" t="s">
        <v>332</v>
      </c>
      <c r="T40" s="221"/>
      <c r="U40" s="69"/>
      <c r="V40" s="69"/>
      <c r="W40" s="69"/>
      <c r="X40" s="70"/>
      <c r="Y40" s="160"/>
      <c r="Z40" s="158"/>
    </row>
    <row r="41" spans="1:26" ht="13.5" customHeight="1" thickBot="1" x14ac:dyDescent="0.45">
      <c r="A41" s="233"/>
      <c r="B41" s="221"/>
      <c r="C41" s="221"/>
      <c r="D41" s="221"/>
      <c r="E41" s="221"/>
      <c r="F41" s="221"/>
      <c r="G41" s="221"/>
      <c r="H41" s="221"/>
      <c r="I41" s="221"/>
      <c r="J41" s="221"/>
      <c r="K41" s="221"/>
      <c r="L41" s="221"/>
      <c r="M41" s="221"/>
      <c r="N41" s="221"/>
      <c r="O41" s="221"/>
      <c r="P41" s="218"/>
      <c r="Q41" s="218"/>
      <c r="R41" s="218"/>
      <c r="S41" s="221"/>
      <c r="T41" s="221"/>
      <c r="U41" s="69"/>
      <c r="V41" s="69"/>
      <c r="W41" s="69"/>
      <c r="X41" s="70"/>
      <c r="Y41" s="160"/>
      <c r="Z41" s="158"/>
    </row>
    <row r="42" spans="1:26" ht="13.5" customHeight="1" thickBot="1" x14ac:dyDescent="0.45">
      <c r="A42" s="233" t="s">
        <v>329</v>
      </c>
      <c r="B42" s="221"/>
      <c r="C42" s="221"/>
      <c r="D42" s="221"/>
      <c r="E42" s="221"/>
      <c r="F42" s="221"/>
      <c r="G42" s="221"/>
      <c r="H42" s="221"/>
      <c r="I42" s="221"/>
      <c r="J42" s="221"/>
      <c r="K42" s="221"/>
      <c r="L42" s="221"/>
      <c r="M42" s="221"/>
      <c r="N42" s="221"/>
      <c r="O42" s="221" t="s">
        <v>331</v>
      </c>
      <c r="P42" s="218"/>
      <c r="Q42" s="218"/>
      <c r="R42" s="218"/>
      <c r="S42" s="221" t="s">
        <v>332</v>
      </c>
      <c r="T42" s="221"/>
      <c r="U42" s="69"/>
      <c r="V42" s="69"/>
      <c r="W42" s="69"/>
      <c r="X42" s="70"/>
      <c r="Y42" s="160"/>
      <c r="Z42" s="158"/>
    </row>
    <row r="43" spans="1:26" ht="13.5" customHeight="1" thickBot="1" x14ac:dyDescent="0.45">
      <c r="A43" s="233"/>
      <c r="B43" s="221"/>
      <c r="C43" s="221"/>
      <c r="D43" s="221"/>
      <c r="E43" s="221"/>
      <c r="F43" s="221"/>
      <c r="G43" s="221"/>
      <c r="H43" s="221"/>
      <c r="I43" s="221"/>
      <c r="J43" s="221"/>
      <c r="K43" s="221"/>
      <c r="L43" s="221"/>
      <c r="M43" s="221"/>
      <c r="N43" s="221"/>
      <c r="O43" s="221"/>
      <c r="P43" s="218"/>
      <c r="Q43" s="218"/>
      <c r="R43" s="218"/>
      <c r="S43" s="221"/>
      <c r="T43" s="221"/>
      <c r="U43" s="69"/>
      <c r="V43" s="69"/>
      <c r="W43" s="69"/>
      <c r="X43" s="70"/>
      <c r="Y43" s="160"/>
      <c r="Z43" s="158"/>
    </row>
    <row r="44" spans="1:26" ht="13.5" customHeight="1" thickBot="1" x14ac:dyDescent="0.45">
      <c r="A44" s="233" t="s">
        <v>330</v>
      </c>
      <c r="B44" s="221"/>
      <c r="C44" s="221"/>
      <c r="D44" s="221"/>
      <c r="E44" s="221"/>
      <c r="F44" s="221"/>
      <c r="G44" s="221"/>
      <c r="H44" s="221"/>
      <c r="I44" s="221"/>
      <c r="J44" s="221"/>
      <c r="K44" s="221"/>
      <c r="L44" s="221"/>
      <c r="M44" s="221"/>
      <c r="N44" s="221"/>
      <c r="O44" s="221" t="s">
        <v>331</v>
      </c>
      <c r="P44" s="218"/>
      <c r="Q44" s="218"/>
      <c r="R44" s="218"/>
      <c r="S44" s="221" t="s">
        <v>332</v>
      </c>
      <c r="T44" s="221"/>
      <c r="U44" s="69"/>
      <c r="V44" s="69"/>
      <c r="W44" s="69"/>
      <c r="X44" s="70"/>
      <c r="Y44" s="160"/>
      <c r="Z44" s="158"/>
    </row>
    <row r="45" spans="1:26" ht="13.5" customHeight="1" thickBot="1" x14ac:dyDescent="0.45">
      <c r="A45" s="312"/>
      <c r="B45" s="222"/>
      <c r="C45" s="222"/>
      <c r="D45" s="222"/>
      <c r="E45" s="222"/>
      <c r="F45" s="222"/>
      <c r="G45" s="222"/>
      <c r="H45" s="222"/>
      <c r="I45" s="222"/>
      <c r="J45" s="222"/>
      <c r="K45" s="222"/>
      <c r="L45" s="222"/>
      <c r="M45" s="222"/>
      <c r="N45" s="222"/>
      <c r="O45" s="222"/>
      <c r="P45" s="219"/>
      <c r="Q45" s="219"/>
      <c r="R45" s="219"/>
      <c r="S45" s="222"/>
      <c r="T45" s="222"/>
      <c r="U45" s="71"/>
      <c r="V45" s="71"/>
      <c r="W45" s="71"/>
      <c r="X45" s="72"/>
      <c r="Y45" s="160"/>
      <c r="Z45" s="158"/>
    </row>
    <row r="46" spans="1:26" ht="13.5" customHeight="1" thickBot="1" x14ac:dyDescent="0.45">
      <c r="Y46" s="160"/>
      <c r="Z46" s="158"/>
    </row>
    <row r="47" spans="1:26" ht="13.5" customHeight="1" thickBot="1" x14ac:dyDescent="0.45">
      <c r="Y47" s="160"/>
      <c r="Z47" s="158"/>
    </row>
    <row r="48" spans="1:26" ht="13.5" customHeight="1" thickBot="1" x14ac:dyDescent="0.45">
      <c r="Y48" s="160"/>
      <c r="Z48" s="158"/>
    </row>
    <row r="49" spans="1:26" ht="13.5" customHeight="1" thickBot="1" x14ac:dyDescent="0.45">
      <c r="Y49" s="160"/>
      <c r="Z49" s="158"/>
    </row>
    <row r="50" spans="1:26" ht="13.5" customHeight="1" thickBot="1" x14ac:dyDescent="0.45">
      <c r="Y50" s="160"/>
      <c r="Z50" s="158"/>
    </row>
    <row r="51" spans="1:26" ht="13.5" customHeight="1" thickBot="1" x14ac:dyDescent="0.45">
      <c r="Y51" s="160"/>
      <c r="Z51" s="158"/>
    </row>
    <row r="52" spans="1:26" ht="13.5" customHeight="1" thickBot="1" x14ac:dyDescent="0.45">
      <c r="Y52" s="160"/>
      <c r="Z52" s="158"/>
    </row>
    <row r="53" spans="1:26" ht="13.5" customHeight="1" thickBot="1" x14ac:dyDescent="0.45">
      <c r="Y53" s="160"/>
      <c r="Z53" s="158"/>
    </row>
    <row r="54" spans="1:26" ht="13.5" customHeight="1" thickBot="1" x14ac:dyDescent="0.45">
      <c r="Y54" s="160"/>
      <c r="Z54" s="158"/>
    </row>
    <row r="55" spans="1:26" ht="13.5" customHeight="1" thickBot="1" x14ac:dyDescent="0.45">
      <c r="Y55" s="160"/>
      <c r="Z55" s="158"/>
    </row>
    <row r="56" spans="1:26" ht="13.5" customHeight="1" thickBot="1" x14ac:dyDescent="0.45">
      <c r="A56" s="190" t="s">
        <v>68</v>
      </c>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60" t="s">
        <v>281</v>
      </c>
      <c r="Z56" s="158"/>
    </row>
    <row r="57" spans="1:26" ht="13.5" customHeight="1" thickBot="1" x14ac:dyDescent="0.45">
      <c r="A57" s="256" t="s">
        <v>260</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160"/>
      <c r="Z57" s="158"/>
    </row>
    <row r="58" spans="1:26" ht="13.5" customHeight="1" thickBot="1" x14ac:dyDescent="0.45">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160"/>
      <c r="Z58" s="158"/>
    </row>
    <row r="59" spans="1:26" ht="13.5" customHeight="1" thickBot="1" x14ac:dyDescent="0.45">
      <c r="B59" s="33"/>
      <c r="C59" s="33"/>
      <c r="D59" s="33"/>
      <c r="E59" s="33"/>
      <c r="F59" s="33"/>
      <c r="G59" s="33"/>
      <c r="H59" s="33"/>
      <c r="I59" s="33"/>
      <c r="J59" s="33"/>
      <c r="K59" s="33"/>
      <c r="L59" s="33"/>
      <c r="M59" s="33"/>
      <c r="N59" s="33"/>
      <c r="O59" s="33"/>
      <c r="P59" s="33"/>
      <c r="Q59" s="33"/>
      <c r="R59" s="33"/>
      <c r="S59" s="33"/>
      <c r="T59" s="33"/>
      <c r="U59" s="33"/>
      <c r="V59" s="33"/>
      <c r="W59" s="33"/>
      <c r="X59" s="33"/>
      <c r="Y59" s="160"/>
      <c r="Z59" s="158"/>
    </row>
    <row r="60" spans="1:26" ht="13.5" customHeight="1" thickBot="1" x14ac:dyDescent="0.45">
      <c r="B60" s="32"/>
      <c r="C60" s="32"/>
      <c r="D60" s="32"/>
      <c r="E60" s="32"/>
      <c r="F60" s="32"/>
      <c r="G60" s="32"/>
      <c r="H60" s="32"/>
      <c r="I60" s="32"/>
      <c r="J60" s="32"/>
      <c r="K60" s="32"/>
      <c r="L60" s="32"/>
      <c r="M60" s="32"/>
      <c r="N60" s="32"/>
      <c r="O60" s="32"/>
      <c r="P60" s="32"/>
      <c r="Q60" s="32"/>
      <c r="R60" s="32"/>
      <c r="S60" s="32"/>
      <c r="T60" s="32"/>
      <c r="U60" s="32"/>
      <c r="V60" s="32"/>
      <c r="W60" s="32"/>
      <c r="X60" s="32"/>
      <c r="Y60" s="160"/>
      <c r="Z60" s="158"/>
    </row>
    <row r="61" spans="1:26" ht="13.5" customHeight="1" thickBot="1" x14ac:dyDescent="0.45">
      <c r="A61" s="32"/>
      <c r="B61" s="32"/>
      <c r="C61" s="32"/>
      <c r="D61" s="32"/>
      <c r="E61" s="32"/>
      <c r="F61" s="32"/>
      <c r="G61" s="32"/>
      <c r="H61" s="32"/>
      <c r="I61" s="32"/>
      <c r="J61" s="32"/>
      <c r="K61" s="32"/>
      <c r="L61" s="32"/>
      <c r="M61" s="32"/>
      <c r="N61" s="32"/>
      <c r="O61" s="32"/>
      <c r="P61" s="32"/>
      <c r="Q61" s="32"/>
      <c r="R61" s="32"/>
      <c r="S61" s="32"/>
      <c r="T61" s="32"/>
      <c r="U61" s="32"/>
      <c r="V61" s="32"/>
      <c r="W61" s="32"/>
      <c r="X61" s="32"/>
      <c r="Y61" s="160"/>
      <c r="Z61" s="158"/>
    </row>
    <row r="62" spans="1:26" ht="13.5" customHeight="1" thickBot="1" x14ac:dyDescent="0.45">
      <c r="A62" s="258" t="str">
        <f>設定シート!J118</f>
        <v>20250000000000000000000000000000</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160"/>
      <c r="Z62" s="158"/>
    </row>
    <row r="63" spans="1:26" ht="13.5" customHeight="1" thickBot="1" x14ac:dyDescent="0.45">
      <c r="A63" s="258"/>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160"/>
      <c r="Z63" s="158"/>
    </row>
    <row r="64" spans="1:26" ht="13.5" customHeight="1" thickBot="1" x14ac:dyDescent="0.45">
      <c r="A64" s="258" t="str">
        <f>設定シート!J121</f>
        <v>111111111111111111111111</v>
      </c>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160"/>
      <c r="Z64" s="158"/>
    </row>
    <row r="65" spans="1:26" ht="13.5" customHeight="1" thickBot="1" x14ac:dyDescent="0.45">
      <c r="A65" s="258"/>
      <c r="B65" s="258"/>
      <c r="C65" s="258"/>
      <c r="D65" s="258"/>
      <c r="E65" s="258"/>
      <c r="F65" s="258"/>
      <c r="G65" s="258"/>
      <c r="H65" s="258"/>
      <c r="I65" s="258"/>
      <c r="J65" s="258"/>
      <c r="K65" s="258"/>
      <c r="L65" s="258"/>
      <c r="M65" s="258"/>
      <c r="N65" s="258"/>
      <c r="O65" s="258"/>
      <c r="P65" s="258"/>
      <c r="Q65" s="258"/>
      <c r="R65" s="258"/>
      <c r="S65" s="258"/>
      <c r="T65" s="258"/>
      <c r="U65" s="258"/>
      <c r="V65" s="258"/>
      <c r="W65" s="258"/>
      <c r="X65" s="258"/>
      <c r="Y65" s="160"/>
      <c r="Z65" s="158"/>
    </row>
    <row r="66" spans="1:26" ht="13.5" customHeight="1" thickBot="1" x14ac:dyDescent="0.45">
      <c r="A66" s="310" t="str">
        <f>設定シート!J124</f>
        <v>00000000000</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160"/>
      <c r="Z66" s="158"/>
    </row>
    <row r="67" spans="1:26" ht="13.5" customHeight="1" thickBot="1" x14ac:dyDescent="0.45">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160"/>
      <c r="Z67" s="158"/>
    </row>
    <row r="68" spans="1:26" ht="13.5" customHeight="1" thickBot="1" x14ac:dyDescent="0.45">
      <c r="A68" s="258" t="str">
        <f>設定シート!J133</f>
        <v>0000000000000</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160"/>
      <c r="Z68" s="158"/>
    </row>
    <row r="69" spans="1:26" ht="13.5" customHeight="1" thickBot="1" x14ac:dyDescent="0.45">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160"/>
      <c r="Z69" s="158"/>
    </row>
    <row r="70" spans="1:26" ht="13.5" customHeight="1" thickBot="1" x14ac:dyDescent="0.45">
      <c r="B70" s="33"/>
      <c r="C70" s="33"/>
      <c r="D70" s="33"/>
      <c r="E70" s="33"/>
      <c r="F70" s="33"/>
      <c r="G70" s="33"/>
      <c r="H70" s="33"/>
      <c r="I70" s="33"/>
      <c r="J70" s="33"/>
      <c r="K70" s="33"/>
      <c r="L70" s="33"/>
      <c r="M70" s="33"/>
      <c r="N70" s="33"/>
      <c r="O70" s="33"/>
      <c r="P70" s="33"/>
      <c r="Q70" s="33"/>
      <c r="R70" s="33"/>
      <c r="S70" s="33"/>
      <c r="T70" s="33"/>
      <c r="U70" s="33"/>
      <c r="V70" s="33"/>
      <c r="W70" s="33"/>
      <c r="X70" s="33"/>
      <c r="Y70" s="160"/>
      <c r="Z70" s="158"/>
    </row>
    <row r="71" spans="1:26" ht="13.5" customHeight="1" thickBot="1" x14ac:dyDescent="0.45">
      <c r="B71" s="32"/>
      <c r="C71" s="32"/>
      <c r="D71" s="32"/>
      <c r="E71" s="32"/>
      <c r="F71" s="32"/>
      <c r="G71" s="32"/>
      <c r="H71" s="32"/>
      <c r="I71" s="32"/>
      <c r="J71" s="32"/>
      <c r="K71" s="32"/>
      <c r="L71" s="32"/>
      <c r="M71" s="32"/>
      <c r="N71" s="32"/>
      <c r="O71" s="32"/>
      <c r="P71" s="32"/>
      <c r="Q71" s="32"/>
      <c r="R71" s="32"/>
      <c r="S71" s="32"/>
      <c r="T71" s="32"/>
      <c r="U71" s="32"/>
      <c r="V71" s="32"/>
      <c r="W71" s="32"/>
      <c r="X71" s="32"/>
      <c r="Y71" s="160"/>
      <c r="Z71" s="158"/>
    </row>
    <row r="72" spans="1:26" ht="13.5" customHeight="1" thickBot="1" x14ac:dyDescent="0.45">
      <c r="Y72" s="160"/>
      <c r="Z72" s="158"/>
    </row>
    <row r="73" spans="1:26" ht="13.5" customHeight="1" thickBot="1" x14ac:dyDescent="0.45">
      <c r="A73" s="33"/>
      <c r="B73" s="33"/>
      <c r="C73" s="33"/>
      <c r="D73" s="33"/>
      <c r="E73" s="33"/>
      <c r="F73" s="33"/>
      <c r="G73" s="33"/>
      <c r="H73" s="33"/>
      <c r="I73" s="33"/>
      <c r="J73" s="33"/>
      <c r="K73" s="33"/>
      <c r="L73" s="33"/>
      <c r="M73" s="33"/>
      <c r="N73" s="33"/>
      <c r="O73" s="33"/>
      <c r="P73" s="33"/>
      <c r="Q73" s="33"/>
      <c r="R73" s="33"/>
      <c r="S73" s="33"/>
      <c r="T73" s="33"/>
      <c r="U73" s="33"/>
      <c r="V73" s="33"/>
      <c r="W73" s="33"/>
      <c r="X73" s="33"/>
      <c r="Y73" s="160"/>
      <c r="Z73" s="158"/>
    </row>
    <row r="74" spans="1:26" ht="13.5" customHeight="1" thickBot="1" x14ac:dyDescent="0.45">
      <c r="A74" s="33"/>
      <c r="B74" s="33"/>
      <c r="C74" s="33"/>
      <c r="D74" s="33"/>
      <c r="E74" s="33"/>
      <c r="F74" s="33"/>
      <c r="G74" s="33"/>
      <c r="H74" s="33"/>
      <c r="I74" s="33"/>
      <c r="J74" s="33"/>
      <c r="K74" s="33"/>
      <c r="L74" s="33"/>
      <c r="M74" s="33"/>
      <c r="N74" s="33"/>
      <c r="O74" s="33"/>
      <c r="P74" s="33"/>
      <c r="Q74" s="33"/>
      <c r="R74" s="33"/>
      <c r="S74" s="33"/>
      <c r="T74" s="33"/>
      <c r="U74" s="33"/>
      <c r="V74" s="33"/>
      <c r="W74" s="33"/>
      <c r="X74" s="33"/>
      <c r="Y74" s="160"/>
      <c r="Z74" s="158"/>
    </row>
    <row r="75" spans="1:26" ht="13.5" customHeight="1" thickBot="1" x14ac:dyDescent="0.45">
      <c r="A75" s="207" t="str">
        <f>設定シート!J148</f>
        <v>０</v>
      </c>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160"/>
      <c r="Z75" s="158"/>
    </row>
    <row r="76" spans="1:26" ht="13.5" customHeight="1" thickBot="1" x14ac:dyDescent="0.4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160"/>
      <c r="Z76" s="158"/>
    </row>
    <row r="77" spans="1:26" ht="13.5" customHeight="1" thickBot="1" x14ac:dyDescent="0.45">
      <c r="A77" s="207" t="str">
        <f>設定シート!J149</f>
        <v>０</v>
      </c>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160"/>
      <c r="Z77" s="158"/>
    </row>
    <row r="78" spans="1:26" ht="13.5" customHeight="1" thickBot="1" x14ac:dyDescent="0.4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160"/>
      <c r="Z78" s="158"/>
    </row>
    <row r="79" spans="1:26" ht="13.5" customHeight="1" thickBot="1" x14ac:dyDescent="0.45">
      <c r="A79" s="207" t="str">
        <f>設定シート!J150</f>
        <v>０</v>
      </c>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160"/>
      <c r="Z79" s="158"/>
    </row>
    <row r="80" spans="1:26" ht="13.5" customHeight="1" thickBot="1" x14ac:dyDescent="0.4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160"/>
      <c r="Z80" s="158"/>
    </row>
    <row r="81" spans="1:35" ht="13.5" customHeight="1" thickBot="1" x14ac:dyDescent="0.45">
      <c r="A81" s="207" t="str">
        <f>設定シート!J151</f>
        <v>０</v>
      </c>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160"/>
      <c r="Z81" s="158"/>
    </row>
    <row r="82" spans="1:35" ht="13.5" customHeight="1" thickBot="1" x14ac:dyDescent="0.4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160"/>
      <c r="Z82" s="158"/>
    </row>
    <row r="83" spans="1:35" ht="13.5" customHeight="1" thickBot="1" x14ac:dyDescent="0.45">
      <c r="A83" s="207" t="str">
        <f>設定シート!J154</f>
        <v>入力なし</v>
      </c>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160"/>
      <c r="Z83" s="158"/>
    </row>
    <row r="84" spans="1:35" ht="13.5" customHeight="1" thickBot="1" x14ac:dyDescent="0.4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160"/>
      <c r="Z84" s="158"/>
    </row>
    <row r="85" spans="1:35" ht="13.5" customHeight="1" thickBot="1" x14ac:dyDescent="0.45">
      <c r="A85" s="207" t="str">
        <f>設定シート!J155</f>
        <v>入力なし</v>
      </c>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160"/>
      <c r="Z85" s="158"/>
    </row>
    <row r="86" spans="1:35" ht="13.5" customHeight="1" thickBot="1" x14ac:dyDescent="0.4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160"/>
      <c r="Z86" s="158"/>
    </row>
    <row r="87" spans="1:35" ht="13.5" customHeight="1" thickBot="1" x14ac:dyDescent="0.45">
      <c r="A87" s="207" t="str">
        <f>設定シート!J158</f>
        <v>入力なし</v>
      </c>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160"/>
      <c r="Z87" s="158"/>
    </row>
    <row r="88" spans="1:35" ht="13.5" customHeight="1" thickBot="1" x14ac:dyDescent="0.4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160"/>
      <c r="Z88" s="158"/>
    </row>
    <row r="89" spans="1:35" ht="13.5" customHeight="1" thickBot="1" x14ac:dyDescent="0.45">
      <c r="A89" s="207" t="str">
        <f>設定シート!J159</f>
        <v>入力なし</v>
      </c>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160"/>
      <c r="Z89" s="158"/>
    </row>
    <row r="90" spans="1:35" ht="13.5" customHeight="1" thickBot="1" x14ac:dyDescent="0.4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160"/>
      <c r="Z90" s="158"/>
    </row>
    <row r="91" spans="1:35" ht="13.5" customHeight="1" thickBot="1" x14ac:dyDescent="0.45">
      <c r="A91" s="207" t="str">
        <f>設定シート!J160</f>
        <v>入力なし</v>
      </c>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160"/>
      <c r="Z91" s="158"/>
      <c r="AF91" s="76"/>
      <c r="AG91" s="76"/>
      <c r="AH91" s="76"/>
      <c r="AI91" s="76"/>
    </row>
    <row r="92" spans="1:35" ht="13.5" customHeight="1" thickBot="1" x14ac:dyDescent="0.4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160"/>
      <c r="Z92" s="158"/>
      <c r="AF92" s="74"/>
      <c r="AG92" s="79"/>
      <c r="AH92" s="79"/>
      <c r="AI92" s="73"/>
    </row>
    <row r="93" spans="1:35" ht="13.5" customHeight="1" thickBot="1" x14ac:dyDescent="0.45">
      <c r="A93" s="207" t="str">
        <f>設定シート!J161</f>
        <v>入力なし</v>
      </c>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160"/>
      <c r="Z93" s="158"/>
      <c r="AF93" s="74"/>
      <c r="AG93" s="79"/>
      <c r="AH93" s="79"/>
      <c r="AI93" s="73"/>
    </row>
    <row r="94" spans="1:35" ht="13.5" customHeight="1" thickBot="1" x14ac:dyDescent="0.4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160"/>
      <c r="Z94" s="158"/>
      <c r="AF94" s="74"/>
      <c r="AG94" s="79"/>
      <c r="AH94" s="79"/>
      <c r="AI94" s="73"/>
    </row>
    <row r="95" spans="1:35" ht="13.5" customHeight="1" thickBot="1" x14ac:dyDescent="0.45">
      <c r="A95" s="207" t="str">
        <f>設定シート!J162</f>
        <v>入力なし</v>
      </c>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160"/>
      <c r="Z95" s="158"/>
      <c r="AF95" s="74"/>
      <c r="AG95" s="79"/>
      <c r="AH95" s="79"/>
      <c r="AI95" s="73"/>
    </row>
    <row r="96" spans="1:35" ht="13.5" customHeight="1" thickBot="1" x14ac:dyDescent="0.4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160"/>
      <c r="Z96" s="158"/>
      <c r="AF96" s="74"/>
      <c r="AG96" s="79"/>
      <c r="AH96" s="79"/>
      <c r="AI96" s="73"/>
    </row>
    <row r="97" spans="1:35" ht="13.5" customHeight="1" thickBot="1" x14ac:dyDescent="0.45">
      <c r="J97" s="32"/>
      <c r="K97" s="32"/>
      <c r="L97" s="32"/>
      <c r="M97" s="32"/>
      <c r="N97" s="32"/>
      <c r="O97" s="32"/>
      <c r="P97" s="32"/>
      <c r="Q97" s="32"/>
      <c r="R97" s="32"/>
      <c r="S97" s="32"/>
      <c r="T97" s="32"/>
      <c r="U97" s="32"/>
      <c r="V97" s="32"/>
      <c r="W97" s="32"/>
      <c r="X97" s="32"/>
      <c r="Y97" s="160"/>
      <c r="Z97" s="158"/>
      <c r="AF97" s="74"/>
      <c r="AG97" s="74"/>
      <c r="AH97" s="74"/>
      <c r="AI97" s="74"/>
    </row>
    <row r="98" spans="1:35" ht="13.5" customHeight="1" thickBot="1" x14ac:dyDescent="0.45">
      <c r="J98" s="32"/>
      <c r="K98" s="32"/>
      <c r="L98" s="32"/>
      <c r="M98" s="32"/>
      <c r="N98" s="32"/>
      <c r="O98" s="32"/>
      <c r="P98" s="32"/>
      <c r="Q98" s="32"/>
      <c r="R98" s="32"/>
      <c r="S98" s="32"/>
      <c r="T98" s="32"/>
      <c r="U98" s="32"/>
      <c r="V98" s="32"/>
      <c r="W98" s="32"/>
      <c r="X98" s="32"/>
      <c r="Y98" s="160"/>
      <c r="Z98" s="158"/>
    </row>
    <row r="99" spans="1:35" ht="13.5" customHeight="1" thickBot="1" x14ac:dyDescent="0.45">
      <c r="J99" s="32"/>
      <c r="K99" s="32"/>
      <c r="L99" s="32"/>
      <c r="M99" s="32"/>
      <c r="N99" s="32"/>
      <c r="O99" s="32"/>
      <c r="P99" s="32"/>
      <c r="Q99" s="32"/>
      <c r="R99" s="32"/>
      <c r="S99" s="32"/>
      <c r="T99" s="32"/>
      <c r="U99" s="32"/>
      <c r="V99" s="32"/>
      <c r="W99" s="32"/>
      <c r="X99" s="32"/>
      <c r="Y99" s="160"/>
      <c r="Z99" s="158"/>
    </row>
    <row r="100" spans="1:35" ht="13.5" customHeight="1" thickBot="1" x14ac:dyDescent="0.45">
      <c r="A100" s="32"/>
      <c r="J100" s="32"/>
      <c r="K100" s="32"/>
      <c r="L100" s="32"/>
      <c r="M100" s="32"/>
      <c r="N100" s="32"/>
      <c r="O100" s="32"/>
      <c r="P100" s="32"/>
      <c r="Q100" s="32"/>
      <c r="R100" s="32"/>
      <c r="S100" s="32"/>
      <c r="T100" s="32"/>
      <c r="U100" s="32"/>
      <c r="V100" s="32"/>
      <c r="W100" s="32"/>
      <c r="X100" s="32"/>
      <c r="Y100" s="160"/>
      <c r="Z100" s="158"/>
    </row>
    <row r="101" spans="1:35" ht="13.5" customHeight="1" thickBot="1" x14ac:dyDescent="0.45">
      <c r="A101" s="32"/>
      <c r="Y101" s="160"/>
      <c r="Z101" s="158"/>
    </row>
    <row r="102" spans="1:35" ht="13.5" customHeight="1" thickBot="1" x14ac:dyDescent="0.45">
      <c r="J102" s="32"/>
      <c r="K102" s="32"/>
      <c r="L102" s="32"/>
      <c r="M102" s="32"/>
      <c r="N102" s="32"/>
      <c r="O102" s="32"/>
      <c r="P102" s="32"/>
      <c r="Q102" s="32"/>
      <c r="R102" s="32"/>
      <c r="S102" s="32"/>
      <c r="T102" s="32"/>
      <c r="U102" s="32"/>
      <c r="V102" s="32"/>
      <c r="W102" s="32"/>
      <c r="X102" s="32"/>
      <c r="Y102" s="160"/>
      <c r="Z102" s="158"/>
    </row>
    <row r="103" spans="1:35" ht="13.5" customHeight="1" thickBot="1" x14ac:dyDescent="0.45">
      <c r="A103" s="60" t="s">
        <v>265</v>
      </c>
      <c r="B103" s="60"/>
      <c r="C103" s="60"/>
      <c r="D103" s="60"/>
      <c r="E103" s="60"/>
      <c r="F103" s="60"/>
      <c r="G103" s="34"/>
      <c r="H103" s="60" t="s">
        <v>264</v>
      </c>
      <c r="I103" s="60"/>
      <c r="J103" s="60"/>
      <c r="K103" s="60"/>
      <c r="L103" s="60"/>
      <c r="M103" s="60"/>
      <c r="O103" s="288" t="s">
        <v>263</v>
      </c>
      <c r="P103" s="289"/>
      <c r="Q103" s="289"/>
      <c r="R103" s="290"/>
      <c r="S103" s="76"/>
      <c r="T103" s="76"/>
      <c r="U103" s="288" t="s">
        <v>277</v>
      </c>
      <c r="V103" s="289"/>
      <c r="W103" s="289"/>
      <c r="X103" s="290"/>
      <c r="Y103" s="160"/>
      <c r="Z103" s="158"/>
    </row>
    <row r="104" spans="1:35" ht="13.5" customHeight="1" thickBot="1" x14ac:dyDescent="0.45">
      <c r="A104" s="298" t="str">
        <f>設定シート!K166</f>
        <v xml:space="preserve"> 25U</v>
      </c>
      <c r="B104" s="299"/>
      <c r="C104" s="299"/>
      <c r="D104" s="299"/>
      <c r="E104" s="299"/>
      <c r="F104" s="300"/>
      <c r="G104" s="35"/>
      <c r="H104" s="298" t="str">
        <f>設定シート!K167</f>
        <v xml:space="preserve"> 25-U-    -</v>
      </c>
      <c r="I104" s="299"/>
      <c r="J104" s="299"/>
      <c r="K104" s="299"/>
      <c r="L104" s="299"/>
      <c r="M104" s="300"/>
      <c r="O104" s="61"/>
      <c r="P104" s="291" t="s">
        <v>278</v>
      </c>
      <c r="Q104" s="291"/>
      <c r="R104" s="77"/>
      <c r="S104" s="73"/>
      <c r="T104" s="73"/>
      <c r="U104" s="65"/>
      <c r="V104" s="291" t="s">
        <v>278</v>
      </c>
      <c r="W104" s="291"/>
      <c r="X104" s="62"/>
      <c r="Y104" s="160"/>
      <c r="Z104" s="158"/>
      <c r="AF104" s="76"/>
      <c r="AG104" s="76"/>
      <c r="AH104" s="76"/>
      <c r="AI104" s="76"/>
    </row>
    <row r="105" spans="1:35" ht="13.5" customHeight="1" thickBot="1" x14ac:dyDescent="0.45">
      <c r="A105" s="301"/>
      <c r="B105" s="302"/>
      <c r="C105" s="302"/>
      <c r="D105" s="302"/>
      <c r="E105" s="302"/>
      <c r="F105" s="303"/>
      <c r="G105" s="35"/>
      <c r="H105" s="301"/>
      <c r="I105" s="302"/>
      <c r="J105" s="302"/>
      <c r="K105" s="302"/>
      <c r="L105" s="302"/>
      <c r="M105" s="303"/>
      <c r="O105" s="61"/>
      <c r="P105" s="291"/>
      <c r="Q105" s="291"/>
      <c r="R105" s="77"/>
      <c r="S105" s="73"/>
      <c r="T105" s="73"/>
      <c r="U105" s="65"/>
      <c r="V105" s="291"/>
      <c r="W105" s="291"/>
      <c r="X105" s="62"/>
      <c r="Y105" s="160"/>
      <c r="Z105" s="158"/>
      <c r="AF105" s="73"/>
      <c r="AG105" s="79"/>
      <c r="AH105" s="79"/>
      <c r="AI105" s="74"/>
    </row>
    <row r="106" spans="1:35" ht="13.5" customHeight="1" thickBot="1" x14ac:dyDescent="0.45">
      <c r="I106" s="32"/>
      <c r="J106" s="32"/>
      <c r="K106" s="32"/>
      <c r="L106" s="32"/>
      <c r="M106" s="32"/>
      <c r="O106" s="61"/>
      <c r="P106" s="291"/>
      <c r="Q106" s="291"/>
      <c r="R106" s="77"/>
      <c r="S106" s="73"/>
      <c r="T106" s="73"/>
      <c r="U106" s="65"/>
      <c r="V106" s="291"/>
      <c r="W106" s="291"/>
      <c r="X106" s="62"/>
      <c r="Y106" s="160"/>
      <c r="Z106" s="158"/>
      <c r="AF106" s="73"/>
      <c r="AG106" s="79"/>
      <c r="AH106" s="79"/>
      <c r="AI106" s="74"/>
    </row>
    <row r="107" spans="1:35" ht="13.5" customHeight="1" thickBot="1" x14ac:dyDescent="0.45">
      <c r="A107" s="304" t="str">
        <f>設定シート!J30</f>
        <v>0　0</v>
      </c>
      <c r="B107" s="305"/>
      <c r="C107" s="305"/>
      <c r="D107" s="305"/>
      <c r="E107" s="305"/>
      <c r="F107" s="305"/>
      <c r="G107" s="305"/>
      <c r="H107" s="305"/>
      <c r="I107" s="305"/>
      <c r="J107" s="305"/>
      <c r="K107" s="305"/>
      <c r="L107" s="305"/>
      <c r="M107" s="306"/>
      <c r="O107" s="61"/>
      <c r="P107" s="291"/>
      <c r="Q107" s="291"/>
      <c r="R107" s="77"/>
      <c r="S107" s="73"/>
      <c r="T107" s="73"/>
      <c r="U107" s="65"/>
      <c r="V107" s="291"/>
      <c r="W107" s="291"/>
      <c r="X107" s="62"/>
      <c r="Y107" s="160"/>
      <c r="Z107" s="158"/>
      <c r="AF107" s="73"/>
      <c r="AG107" s="79"/>
      <c r="AH107" s="79"/>
      <c r="AI107" s="74"/>
    </row>
    <row r="108" spans="1:35" ht="13.5" customHeight="1" thickBot="1" x14ac:dyDescent="0.45">
      <c r="A108" s="307"/>
      <c r="B108" s="308"/>
      <c r="C108" s="308"/>
      <c r="D108" s="308"/>
      <c r="E108" s="308"/>
      <c r="F108" s="308"/>
      <c r="G108" s="308"/>
      <c r="H108" s="308"/>
      <c r="I108" s="308"/>
      <c r="J108" s="308"/>
      <c r="K108" s="308"/>
      <c r="L108" s="308"/>
      <c r="M108" s="309"/>
      <c r="O108" s="61"/>
      <c r="P108" s="291"/>
      <c r="Q108" s="291"/>
      <c r="R108" s="77"/>
      <c r="S108" s="73"/>
      <c r="T108" s="75"/>
      <c r="U108" s="292" t="s">
        <v>276</v>
      </c>
      <c r="V108" s="293"/>
      <c r="W108" s="293"/>
      <c r="X108" s="294"/>
      <c r="Y108" s="160"/>
      <c r="Z108" s="158"/>
      <c r="AF108" s="73"/>
      <c r="AG108" s="79"/>
      <c r="AH108" s="79"/>
      <c r="AI108" s="74"/>
    </row>
    <row r="109" spans="1:35" ht="13.5" customHeight="1" thickBot="1" x14ac:dyDescent="0.45">
      <c r="J109" s="32"/>
      <c r="K109" s="32"/>
      <c r="L109" s="32"/>
      <c r="M109" s="32"/>
      <c r="N109" s="32"/>
      <c r="O109" s="63"/>
      <c r="P109" s="64"/>
      <c r="Q109" s="64"/>
      <c r="R109" s="78"/>
      <c r="S109" s="74"/>
      <c r="T109" s="75"/>
      <c r="U109" s="295"/>
      <c r="V109" s="296"/>
      <c r="W109" s="296"/>
      <c r="X109" s="297"/>
      <c r="Y109" s="160"/>
      <c r="Z109" s="158"/>
      <c r="AF109" s="75"/>
      <c r="AG109" s="75"/>
      <c r="AH109" s="75"/>
      <c r="AI109" s="75"/>
    </row>
    <row r="110" spans="1:35" ht="13.5" customHeight="1" thickBot="1" x14ac:dyDescent="0.4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160"/>
      <c r="Z110" s="158"/>
      <c r="AF110" s="75"/>
      <c r="AG110" s="75"/>
      <c r="AH110" s="75"/>
      <c r="AI110" s="75"/>
    </row>
    <row r="111" spans="1:35" ht="13.5" customHeight="1" thickBot="1" x14ac:dyDescent="0.45">
      <c r="A111" s="190" t="s">
        <v>128</v>
      </c>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60" t="s">
        <v>282</v>
      </c>
      <c r="Z111" s="158"/>
    </row>
    <row r="112" spans="1:35" ht="13.5" customHeight="1" thickBot="1" x14ac:dyDescent="0.45">
      <c r="A112" s="203" t="s">
        <v>81</v>
      </c>
      <c r="B112" s="203"/>
      <c r="C112" s="203"/>
      <c r="D112" s="203"/>
      <c r="E112" s="203"/>
      <c r="F112" s="203"/>
      <c r="G112" s="203"/>
      <c r="H112" s="203" t="e">
        <f>設定シート!J5</f>
        <v>#N/A</v>
      </c>
      <c r="I112" s="203"/>
      <c r="J112" s="203"/>
      <c r="K112" s="203"/>
      <c r="L112" s="203"/>
      <c r="M112" s="203"/>
      <c r="N112" s="203"/>
      <c r="O112" s="203" t="s">
        <v>87</v>
      </c>
      <c r="P112" s="203"/>
      <c r="Q112" s="203"/>
      <c r="R112" s="203"/>
      <c r="S112" s="203" t="e">
        <f>設定シート!J9</f>
        <v>#N/A</v>
      </c>
      <c r="T112" s="203"/>
      <c r="U112" s="203"/>
      <c r="V112" s="203"/>
      <c r="W112" s="203"/>
      <c r="X112" s="203"/>
      <c r="Y112" s="160"/>
      <c r="Z112" s="158"/>
    </row>
    <row r="113" spans="1:26" ht="13.5" customHeight="1" thickBot="1" x14ac:dyDescent="0.45">
      <c r="A113" s="203"/>
      <c r="B113" s="203"/>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160"/>
      <c r="Z113" s="158"/>
    </row>
    <row r="114" spans="1:26" ht="13.5" customHeight="1" thickBot="1" x14ac:dyDescent="0.45">
      <c r="A114" s="203" t="s">
        <v>82</v>
      </c>
      <c r="B114" s="203"/>
      <c r="C114" s="203"/>
      <c r="D114" s="203"/>
      <c r="E114" s="203"/>
      <c r="F114" s="203"/>
      <c r="G114" s="203"/>
      <c r="H114" s="204" t="str">
        <f>設定シート!J4</f>
        <v>2025年0月0日</v>
      </c>
      <c r="I114" s="204"/>
      <c r="J114" s="204"/>
      <c r="K114" s="204"/>
      <c r="L114" s="204"/>
      <c r="M114" s="204"/>
      <c r="N114" s="204"/>
      <c r="O114" s="204"/>
      <c r="P114" s="204"/>
      <c r="Q114" s="204"/>
      <c r="R114" s="204"/>
      <c r="S114" s="204"/>
      <c r="T114" s="204"/>
      <c r="U114" s="204"/>
      <c r="V114" s="204"/>
      <c r="W114" s="204"/>
      <c r="X114" s="204"/>
      <c r="Y114" s="160"/>
      <c r="Z114" s="158"/>
    </row>
    <row r="115" spans="1:26" ht="13.5" customHeight="1" thickBot="1" x14ac:dyDescent="0.45">
      <c r="A115" s="203"/>
      <c r="B115" s="203"/>
      <c r="C115" s="203"/>
      <c r="D115" s="203"/>
      <c r="E115" s="203"/>
      <c r="F115" s="203"/>
      <c r="G115" s="203"/>
      <c r="H115" s="204"/>
      <c r="I115" s="204"/>
      <c r="J115" s="204"/>
      <c r="K115" s="204"/>
      <c r="L115" s="204"/>
      <c r="M115" s="204"/>
      <c r="N115" s="204"/>
      <c r="O115" s="204"/>
      <c r="P115" s="204"/>
      <c r="Q115" s="204"/>
      <c r="R115" s="204"/>
      <c r="S115" s="204"/>
      <c r="T115" s="204"/>
      <c r="U115" s="204"/>
      <c r="V115" s="204"/>
      <c r="W115" s="204"/>
      <c r="X115" s="204"/>
      <c r="Y115" s="160"/>
      <c r="Z115" s="158"/>
    </row>
    <row r="116" spans="1:26" ht="13.5" customHeight="1" thickBot="1" x14ac:dyDescent="0.45">
      <c r="A116" s="203" t="s">
        <v>89</v>
      </c>
      <c r="B116" s="203"/>
      <c r="C116" s="203"/>
      <c r="D116" s="203"/>
      <c r="E116" s="203"/>
      <c r="F116" s="203"/>
      <c r="G116" s="203"/>
      <c r="H116" s="204" t="str">
        <f>設定シート!J29</f>
        <v>0　0（0　0）</v>
      </c>
      <c r="I116" s="204"/>
      <c r="J116" s="204"/>
      <c r="K116" s="204"/>
      <c r="L116" s="204"/>
      <c r="M116" s="204"/>
      <c r="N116" s="204"/>
      <c r="O116" s="204"/>
      <c r="P116" s="204"/>
      <c r="Q116" s="204"/>
      <c r="R116" s="204"/>
      <c r="S116" s="204"/>
      <c r="T116" s="204"/>
      <c r="U116" s="204"/>
      <c r="V116" s="204"/>
      <c r="W116" s="204"/>
      <c r="X116" s="204"/>
      <c r="Y116" s="160"/>
      <c r="Z116" s="158"/>
    </row>
    <row r="117" spans="1:26" ht="13.5" customHeight="1" thickBot="1" x14ac:dyDescent="0.45">
      <c r="A117" s="203"/>
      <c r="B117" s="203"/>
      <c r="C117" s="203"/>
      <c r="D117" s="203"/>
      <c r="E117" s="203"/>
      <c r="F117" s="203"/>
      <c r="G117" s="203"/>
      <c r="H117" s="205"/>
      <c r="I117" s="205"/>
      <c r="J117" s="205"/>
      <c r="K117" s="205"/>
      <c r="L117" s="205"/>
      <c r="M117" s="205"/>
      <c r="N117" s="205"/>
      <c r="O117" s="205"/>
      <c r="P117" s="205"/>
      <c r="Q117" s="205"/>
      <c r="R117" s="205"/>
      <c r="S117" s="205"/>
      <c r="T117" s="205"/>
      <c r="U117" s="205"/>
      <c r="V117" s="205"/>
      <c r="W117" s="205"/>
      <c r="X117" s="205"/>
      <c r="Y117" s="160"/>
      <c r="Z117" s="158"/>
    </row>
    <row r="118" spans="1:26" ht="13.5" customHeight="1" thickBot="1" x14ac:dyDescent="0.45">
      <c r="A118" s="203"/>
      <c r="B118" s="203"/>
      <c r="C118" s="203"/>
      <c r="D118" s="203"/>
      <c r="E118" s="203"/>
      <c r="F118" s="203"/>
      <c r="G118" s="203"/>
      <c r="H118" s="206" t="e">
        <f>設定シート!J31</f>
        <v>#N/A</v>
      </c>
      <c r="I118" s="206"/>
      <c r="J118" s="206"/>
      <c r="K118" s="206"/>
      <c r="L118" s="206"/>
      <c r="M118" s="206"/>
      <c r="N118" s="206"/>
      <c r="O118" s="206"/>
      <c r="P118" s="206"/>
      <c r="Q118" s="206"/>
      <c r="R118" s="206"/>
      <c r="S118" s="206"/>
      <c r="T118" s="206"/>
      <c r="U118" s="206"/>
      <c r="V118" s="206"/>
      <c r="W118" s="206"/>
      <c r="X118" s="206"/>
      <c r="Y118" s="160"/>
      <c r="Z118" s="158"/>
    </row>
    <row r="119" spans="1:26" ht="13.5" customHeight="1" thickBot="1" x14ac:dyDescent="0.45">
      <c r="A119" s="203"/>
      <c r="B119" s="203"/>
      <c r="C119" s="203"/>
      <c r="D119" s="203"/>
      <c r="E119" s="203"/>
      <c r="F119" s="203"/>
      <c r="G119" s="203"/>
      <c r="H119" s="205"/>
      <c r="I119" s="205"/>
      <c r="J119" s="205"/>
      <c r="K119" s="205"/>
      <c r="L119" s="205"/>
      <c r="M119" s="205"/>
      <c r="N119" s="205"/>
      <c r="O119" s="205"/>
      <c r="P119" s="205"/>
      <c r="Q119" s="205"/>
      <c r="R119" s="205"/>
      <c r="S119" s="205"/>
      <c r="T119" s="205"/>
      <c r="U119" s="205"/>
      <c r="V119" s="205"/>
      <c r="W119" s="205"/>
      <c r="X119" s="205"/>
      <c r="Y119" s="160"/>
      <c r="Z119" s="158"/>
    </row>
    <row r="120" spans="1:26" ht="13.5" customHeight="1" thickBot="1" x14ac:dyDescent="0.45">
      <c r="A120" s="212" t="s">
        <v>268</v>
      </c>
      <c r="B120" s="213"/>
      <c r="C120" s="213"/>
      <c r="D120" s="213"/>
      <c r="E120" s="213"/>
      <c r="F120" s="213"/>
      <c r="G120" s="214"/>
      <c r="H120" s="208" t="str">
        <f>設定シート!J48</f>
        <v/>
      </c>
      <c r="I120" s="209"/>
      <c r="J120" s="209"/>
      <c r="K120" s="209"/>
      <c r="L120" s="209"/>
      <c r="M120" s="209"/>
      <c r="N120" s="209"/>
      <c r="O120" s="209"/>
      <c r="P120" s="209" t="str">
        <f>設定シート!J54</f>
        <v/>
      </c>
      <c r="Q120" s="209"/>
      <c r="R120" s="209"/>
      <c r="S120" s="209"/>
      <c r="T120" s="209"/>
      <c r="U120" s="209"/>
      <c r="V120" s="209"/>
      <c r="W120" s="209"/>
      <c r="X120" s="276"/>
      <c r="Y120" s="160"/>
      <c r="Z120" s="158"/>
    </row>
    <row r="121" spans="1:26" ht="13.5" customHeight="1" thickBot="1" x14ac:dyDescent="0.45">
      <c r="A121" s="215"/>
      <c r="B121" s="216"/>
      <c r="C121" s="216"/>
      <c r="D121" s="216"/>
      <c r="E121" s="216"/>
      <c r="F121" s="216"/>
      <c r="G121" s="217"/>
      <c r="H121" s="210"/>
      <c r="I121" s="211"/>
      <c r="J121" s="211"/>
      <c r="K121" s="211"/>
      <c r="L121" s="211"/>
      <c r="M121" s="211"/>
      <c r="N121" s="211"/>
      <c r="O121" s="211"/>
      <c r="P121" s="211"/>
      <c r="Q121" s="211"/>
      <c r="R121" s="211"/>
      <c r="S121" s="211"/>
      <c r="T121" s="211"/>
      <c r="U121" s="211"/>
      <c r="V121" s="211"/>
      <c r="W121" s="211"/>
      <c r="X121" s="280"/>
      <c r="Y121" s="160"/>
      <c r="Z121" s="158"/>
    </row>
    <row r="122" spans="1:26" ht="13.5" customHeight="1" thickBot="1" x14ac:dyDescent="0.45">
      <c r="A122" s="203" t="s">
        <v>84</v>
      </c>
      <c r="B122" s="203"/>
      <c r="C122" s="203"/>
      <c r="D122" s="203"/>
      <c r="E122" s="203"/>
      <c r="F122" s="203"/>
      <c r="G122" s="203"/>
      <c r="H122" s="204" t="str">
        <f>設定シート!J23</f>
        <v>0:入力なし　</v>
      </c>
      <c r="I122" s="204"/>
      <c r="J122" s="204"/>
      <c r="K122" s="204"/>
      <c r="L122" s="204"/>
      <c r="M122" s="204"/>
      <c r="N122" s="204"/>
      <c r="O122" s="204"/>
      <c r="P122" s="204"/>
      <c r="Q122" s="204"/>
      <c r="R122" s="204"/>
      <c r="S122" s="204"/>
      <c r="T122" s="204"/>
      <c r="U122" s="204"/>
      <c r="V122" s="204"/>
      <c r="W122" s="204"/>
      <c r="X122" s="204"/>
      <c r="Y122" s="160"/>
      <c r="Z122" s="158"/>
    </row>
    <row r="123" spans="1:26" ht="13.5" customHeight="1" thickBot="1" x14ac:dyDescent="0.45">
      <c r="A123" s="203"/>
      <c r="B123" s="203"/>
      <c r="C123" s="203"/>
      <c r="D123" s="203"/>
      <c r="E123" s="203"/>
      <c r="F123" s="203"/>
      <c r="G123" s="203"/>
      <c r="H123" s="205"/>
      <c r="I123" s="205"/>
      <c r="J123" s="205"/>
      <c r="K123" s="205"/>
      <c r="L123" s="205"/>
      <c r="M123" s="205"/>
      <c r="N123" s="205"/>
      <c r="O123" s="205"/>
      <c r="P123" s="205"/>
      <c r="Q123" s="205"/>
      <c r="R123" s="205"/>
      <c r="S123" s="205"/>
      <c r="T123" s="205"/>
      <c r="U123" s="205"/>
      <c r="V123" s="205"/>
      <c r="W123" s="205"/>
      <c r="X123" s="205"/>
      <c r="Y123" s="160"/>
      <c r="Z123" s="158"/>
    </row>
    <row r="124" spans="1:26" ht="13.5" customHeight="1" thickBot="1" x14ac:dyDescent="0.45">
      <c r="A124" s="203"/>
      <c r="B124" s="203"/>
      <c r="C124" s="203"/>
      <c r="D124" s="203"/>
      <c r="E124" s="203"/>
      <c r="F124" s="203"/>
      <c r="G124" s="203"/>
      <c r="H124" s="206" t="str">
        <f>設定シート!J24</f>
        <v>0年0月　卒業または卒業見込み</v>
      </c>
      <c r="I124" s="206"/>
      <c r="J124" s="206"/>
      <c r="K124" s="206"/>
      <c r="L124" s="206"/>
      <c r="M124" s="206"/>
      <c r="N124" s="206"/>
      <c r="O124" s="206"/>
      <c r="P124" s="206"/>
      <c r="Q124" s="206"/>
      <c r="R124" s="206"/>
      <c r="S124" s="206"/>
      <c r="T124" s="206"/>
      <c r="U124" s="206"/>
      <c r="V124" s="206"/>
      <c r="W124" s="206"/>
      <c r="X124" s="206"/>
      <c r="Y124" s="160"/>
      <c r="Z124" s="158"/>
    </row>
    <row r="125" spans="1:26" ht="13.5" customHeight="1" thickBot="1" x14ac:dyDescent="0.45">
      <c r="A125" s="203"/>
      <c r="B125" s="203"/>
      <c r="C125" s="203"/>
      <c r="D125" s="203"/>
      <c r="E125" s="203"/>
      <c r="F125" s="203"/>
      <c r="G125" s="203"/>
      <c r="H125" s="204"/>
      <c r="I125" s="204"/>
      <c r="J125" s="204"/>
      <c r="K125" s="204"/>
      <c r="L125" s="204"/>
      <c r="M125" s="204"/>
      <c r="N125" s="204"/>
      <c r="O125" s="204"/>
      <c r="P125" s="204"/>
      <c r="Q125" s="204"/>
      <c r="R125" s="204"/>
      <c r="S125" s="204"/>
      <c r="T125" s="204"/>
      <c r="U125" s="204"/>
      <c r="V125" s="204"/>
      <c r="W125" s="204"/>
      <c r="X125" s="204"/>
      <c r="Y125" s="160"/>
      <c r="Z125" s="158"/>
    </row>
    <row r="126" spans="1:26" ht="14.25" thickBot="1" x14ac:dyDescent="0.45">
      <c r="A126" s="203" t="s">
        <v>83</v>
      </c>
      <c r="B126" s="203"/>
      <c r="C126" s="203"/>
      <c r="D126" s="203"/>
      <c r="E126" s="203"/>
      <c r="F126" s="203"/>
      <c r="G126" s="203"/>
      <c r="H126" s="204" t="e">
        <f>設定シート!J17</f>
        <v>#N/A</v>
      </c>
      <c r="I126" s="204"/>
      <c r="J126" s="204"/>
      <c r="K126" s="204"/>
      <c r="L126" s="204"/>
      <c r="M126" s="204"/>
      <c r="N126" s="204"/>
      <c r="O126" s="204"/>
      <c r="P126" s="204"/>
      <c r="Q126" s="204"/>
      <c r="R126" s="204"/>
      <c r="S126" s="204"/>
      <c r="T126" s="204"/>
      <c r="U126" s="204"/>
      <c r="V126" s="204"/>
      <c r="W126" s="204"/>
      <c r="X126" s="204"/>
      <c r="Y126" s="160"/>
      <c r="Z126" s="158"/>
    </row>
    <row r="127" spans="1:26" ht="14.25" thickBot="1" x14ac:dyDescent="0.45">
      <c r="A127" s="203"/>
      <c r="B127" s="203"/>
      <c r="C127" s="203"/>
      <c r="D127" s="203"/>
      <c r="E127" s="203"/>
      <c r="F127" s="203"/>
      <c r="G127" s="203"/>
      <c r="H127" s="204"/>
      <c r="I127" s="204"/>
      <c r="J127" s="204"/>
      <c r="K127" s="204"/>
      <c r="L127" s="204"/>
      <c r="M127" s="204"/>
      <c r="N127" s="204"/>
      <c r="O127" s="204"/>
      <c r="P127" s="204"/>
      <c r="Q127" s="204"/>
      <c r="R127" s="204"/>
      <c r="S127" s="204"/>
      <c r="T127" s="204"/>
      <c r="U127" s="204"/>
      <c r="V127" s="204"/>
      <c r="W127" s="204"/>
      <c r="X127" s="204"/>
      <c r="Y127" s="160"/>
      <c r="Z127" s="158"/>
    </row>
    <row r="128" spans="1:26" ht="13.5" customHeight="1" thickBot="1" x14ac:dyDescent="0.45">
      <c r="A128" s="203" t="s">
        <v>88</v>
      </c>
      <c r="B128" s="203"/>
      <c r="C128" s="203"/>
      <c r="D128" s="203"/>
      <c r="E128" s="203"/>
      <c r="F128" s="203"/>
      <c r="G128" s="203"/>
      <c r="H128" s="204" t="e">
        <f>設定シート!J27</f>
        <v>#N/A</v>
      </c>
      <c r="I128" s="204"/>
      <c r="J128" s="204"/>
      <c r="K128" s="204"/>
      <c r="L128" s="204"/>
      <c r="M128" s="204"/>
      <c r="N128" s="204"/>
      <c r="O128" s="204"/>
      <c r="P128" s="204"/>
      <c r="Q128" s="204"/>
      <c r="R128" s="204"/>
      <c r="S128" s="204"/>
      <c r="T128" s="204"/>
      <c r="U128" s="204"/>
      <c r="V128" s="204"/>
      <c r="W128" s="204"/>
      <c r="X128" s="204"/>
      <c r="Y128" s="160"/>
      <c r="Z128" s="158"/>
    </row>
    <row r="129" spans="1:26" ht="13.5" customHeight="1" thickBot="1" x14ac:dyDescent="0.45">
      <c r="A129" s="203"/>
      <c r="B129" s="203"/>
      <c r="C129" s="203"/>
      <c r="D129" s="203"/>
      <c r="E129" s="203"/>
      <c r="F129" s="203"/>
      <c r="G129" s="203"/>
      <c r="H129" s="204"/>
      <c r="I129" s="204"/>
      <c r="J129" s="204"/>
      <c r="K129" s="204"/>
      <c r="L129" s="204"/>
      <c r="M129" s="204"/>
      <c r="N129" s="204"/>
      <c r="O129" s="204"/>
      <c r="P129" s="204"/>
      <c r="Q129" s="204"/>
      <c r="R129" s="204"/>
      <c r="S129" s="204"/>
      <c r="T129" s="204"/>
      <c r="U129" s="204"/>
      <c r="V129" s="204"/>
      <c r="W129" s="204"/>
      <c r="X129" s="204"/>
      <c r="Y129" s="160"/>
      <c r="Z129" s="158"/>
    </row>
    <row r="130" spans="1:26" ht="13.5" customHeight="1" thickBot="1" x14ac:dyDescent="0.45">
      <c r="A130" s="212" t="s">
        <v>114</v>
      </c>
      <c r="B130" s="213"/>
      <c r="C130" s="213"/>
      <c r="D130" s="213"/>
      <c r="E130" s="213"/>
      <c r="F130" s="213"/>
      <c r="G130" s="214"/>
      <c r="H130" s="281" t="str">
        <f>設定シート!J34</f>
        <v xml:space="preserve">     〒0-0</v>
      </c>
      <c r="I130" s="282"/>
      <c r="J130" s="282"/>
      <c r="K130" s="282"/>
      <c r="L130" s="282"/>
      <c r="M130" s="282"/>
      <c r="N130" s="282"/>
      <c r="O130" s="282"/>
      <c r="P130" s="282"/>
      <c r="Q130" s="282"/>
      <c r="R130" s="282"/>
      <c r="S130" s="282"/>
      <c r="T130" s="282"/>
      <c r="U130" s="282"/>
      <c r="V130" s="282"/>
      <c r="W130" s="282"/>
      <c r="X130" s="283"/>
      <c r="Y130" s="160"/>
      <c r="Z130" s="158"/>
    </row>
    <row r="131" spans="1:26" ht="13.5" customHeight="1" thickBot="1" x14ac:dyDescent="0.45">
      <c r="A131" s="264"/>
      <c r="B131" s="190"/>
      <c r="C131" s="190"/>
      <c r="D131" s="190"/>
      <c r="E131" s="190"/>
      <c r="F131" s="190"/>
      <c r="G131" s="265"/>
      <c r="H131" s="269" t="str">
        <f>設定シート!J35</f>
        <v xml:space="preserve">     ０</v>
      </c>
      <c r="I131" s="270"/>
      <c r="J131" s="270"/>
      <c r="K131" s="270"/>
      <c r="L131" s="270"/>
      <c r="M131" s="270"/>
      <c r="N131" s="270"/>
      <c r="O131" s="270"/>
      <c r="P131" s="270"/>
      <c r="Q131" s="270"/>
      <c r="R131" s="270"/>
      <c r="S131" s="270"/>
      <c r="T131" s="270"/>
      <c r="U131" s="270"/>
      <c r="V131" s="270"/>
      <c r="W131" s="270"/>
      <c r="X131" s="271"/>
      <c r="Y131" s="160"/>
      <c r="Z131" s="158"/>
    </row>
    <row r="132" spans="1:26" ht="13.5" customHeight="1" thickBot="1" x14ac:dyDescent="0.45">
      <c r="A132" s="264"/>
      <c r="B132" s="190"/>
      <c r="C132" s="190"/>
      <c r="D132" s="190"/>
      <c r="E132" s="190"/>
      <c r="F132" s="190"/>
      <c r="G132" s="265"/>
      <c r="H132" s="269" t="str">
        <f>設定シート!J36</f>
        <v/>
      </c>
      <c r="I132" s="270"/>
      <c r="J132" s="270"/>
      <c r="K132" s="270"/>
      <c r="L132" s="270"/>
      <c r="M132" s="270"/>
      <c r="N132" s="270"/>
      <c r="O132" s="270"/>
      <c r="P132" s="270"/>
      <c r="Q132" s="270"/>
      <c r="R132" s="270"/>
      <c r="S132" s="270"/>
      <c r="T132" s="270"/>
      <c r="U132" s="270"/>
      <c r="V132" s="270"/>
      <c r="W132" s="270"/>
      <c r="X132" s="271"/>
      <c r="Y132" s="160"/>
      <c r="Z132" s="158"/>
    </row>
    <row r="133" spans="1:26" ht="13.5" customHeight="1" thickBot="1" x14ac:dyDescent="0.45">
      <c r="A133" s="264"/>
      <c r="B133" s="190"/>
      <c r="C133" s="190"/>
      <c r="D133" s="190"/>
      <c r="E133" s="190"/>
      <c r="F133" s="190"/>
      <c r="G133" s="265"/>
      <c r="H133" s="269" t="str">
        <f>設定シート!J37</f>
        <v/>
      </c>
      <c r="I133" s="270"/>
      <c r="J133" s="270"/>
      <c r="K133" s="270"/>
      <c r="L133" s="270"/>
      <c r="M133" s="270"/>
      <c r="N133" s="270"/>
      <c r="O133" s="270"/>
      <c r="P133" s="270"/>
      <c r="Q133" s="270"/>
      <c r="R133" s="270"/>
      <c r="S133" s="270"/>
      <c r="T133" s="270"/>
      <c r="U133" s="270"/>
      <c r="V133" s="270"/>
      <c r="W133" s="270"/>
      <c r="X133" s="271"/>
      <c r="Y133" s="160"/>
      <c r="Z133" s="158"/>
    </row>
    <row r="134" spans="1:26" ht="14.25" thickBot="1" x14ac:dyDescent="0.45">
      <c r="A134" s="264"/>
      <c r="B134" s="190"/>
      <c r="C134" s="190"/>
      <c r="D134" s="190"/>
      <c r="E134" s="190"/>
      <c r="F134" s="190"/>
      <c r="G134" s="265"/>
      <c r="H134" s="269" t="str">
        <f>設定シート!J38</f>
        <v/>
      </c>
      <c r="I134" s="270"/>
      <c r="J134" s="270"/>
      <c r="K134" s="270"/>
      <c r="L134" s="270"/>
      <c r="M134" s="270"/>
      <c r="N134" s="270"/>
      <c r="O134" s="270"/>
      <c r="P134" s="270"/>
      <c r="Q134" s="270"/>
      <c r="R134" s="270"/>
      <c r="S134" s="270"/>
      <c r="T134" s="270"/>
      <c r="U134" s="270"/>
      <c r="V134" s="270"/>
      <c r="W134" s="270"/>
      <c r="X134" s="271"/>
      <c r="Y134" s="160"/>
      <c r="Z134" s="158"/>
    </row>
    <row r="135" spans="1:26" ht="14.25" thickBot="1" x14ac:dyDescent="0.45">
      <c r="A135" s="215"/>
      <c r="B135" s="216"/>
      <c r="C135" s="216"/>
      <c r="D135" s="216"/>
      <c r="E135" s="216"/>
      <c r="F135" s="216"/>
      <c r="G135" s="217"/>
      <c r="H135" s="269" t="str">
        <f>設定シート!J39</f>
        <v/>
      </c>
      <c r="I135" s="270"/>
      <c r="J135" s="270"/>
      <c r="K135" s="270"/>
      <c r="L135" s="270"/>
      <c r="M135" s="270"/>
      <c r="N135" s="270"/>
      <c r="O135" s="270"/>
      <c r="P135" s="270"/>
      <c r="Q135" s="270"/>
      <c r="R135" s="270"/>
      <c r="S135" s="270"/>
      <c r="T135" s="270"/>
      <c r="U135" s="270"/>
      <c r="V135" s="270"/>
      <c r="W135" s="270"/>
      <c r="X135" s="271"/>
      <c r="Y135" s="160"/>
      <c r="Z135" s="158"/>
    </row>
    <row r="136" spans="1:26" ht="14.25" thickBot="1" x14ac:dyDescent="0.45">
      <c r="A136" s="212" t="s">
        <v>108</v>
      </c>
      <c r="B136" s="213"/>
      <c r="C136" s="213"/>
      <c r="D136" s="213"/>
      <c r="E136" s="213"/>
      <c r="F136" s="213"/>
      <c r="G136" s="214"/>
      <c r="H136" s="208" t="str">
        <f>設定シート!J40</f>
        <v/>
      </c>
      <c r="I136" s="209"/>
      <c r="J136" s="209"/>
      <c r="K136" s="209"/>
      <c r="L136" s="209"/>
      <c r="M136" s="209"/>
      <c r="N136" s="209"/>
      <c r="O136" s="209"/>
      <c r="P136" s="209"/>
      <c r="Q136" s="209"/>
      <c r="R136" s="209"/>
      <c r="S136" s="209"/>
      <c r="T136" s="209"/>
      <c r="U136" s="209"/>
      <c r="V136" s="209"/>
      <c r="W136" s="209"/>
      <c r="X136" s="276"/>
      <c r="Y136" s="160"/>
      <c r="Z136" s="158"/>
    </row>
    <row r="137" spans="1:26" ht="14.25" thickBot="1" x14ac:dyDescent="0.45">
      <c r="A137" s="264"/>
      <c r="B137" s="190"/>
      <c r="C137" s="190"/>
      <c r="D137" s="190"/>
      <c r="E137" s="190"/>
      <c r="F137" s="190"/>
      <c r="G137" s="265"/>
      <c r="H137" s="277"/>
      <c r="I137" s="278"/>
      <c r="J137" s="278"/>
      <c r="K137" s="278"/>
      <c r="L137" s="278"/>
      <c r="M137" s="278"/>
      <c r="N137" s="278"/>
      <c r="O137" s="278"/>
      <c r="P137" s="278"/>
      <c r="Q137" s="278"/>
      <c r="R137" s="278"/>
      <c r="S137" s="278"/>
      <c r="T137" s="278"/>
      <c r="U137" s="278"/>
      <c r="V137" s="278"/>
      <c r="W137" s="278"/>
      <c r="X137" s="279"/>
      <c r="Y137" s="160"/>
      <c r="Z137" s="158"/>
    </row>
    <row r="138" spans="1:26" ht="13.5" customHeight="1" thickBot="1" x14ac:dyDescent="0.45">
      <c r="A138" s="264"/>
      <c r="B138" s="190"/>
      <c r="C138" s="190"/>
      <c r="D138" s="190"/>
      <c r="E138" s="190"/>
      <c r="F138" s="190"/>
      <c r="G138" s="265"/>
      <c r="H138" s="277" t="str">
        <f>設定シート!J41</f>
        <v/>
      </c>
      <c r="I138" s="278"/>
      <c r="J138" s="278"/>
      <c r="K138" s="278"/>
      <c r="L138" s="278"/>
      <c r="M138" s="278"/>
      <c r="N138" s="278"/>
      <c r="O138" s="278"/>
      <c r="P138" s="278"/>
      <c r="Q138" s="278"/>
      <c r="R138" s="278"/>
      <c r="S138" s="278"/>
      <c r="T138" s="278"/>
      <c r="U138" s="278"/>
      <c r="V138" s="278"/>
      <c r="W138" s="278"/>
      <c r="X138" s="279"/>
      <c r="Y138" s="160"/>
      <c r="Z138" s="158"/>
    </row>
    <row r="139" spans="1:26" ht="13.5" customHeight="1" thickBot="1" x14ac:dyDescent="0.45">
      <c r="A139" s="264"/>
      <c r="B139" s="190"/>
      <c r="C139" s="190"/>
      <c r="D139" s="190"/>
      <c r="E139" s="190"/>
      <c r="F139" s="190"/>
      <c r="G139" s="265"/>
      <c r="H139" s="277"/>
      <c r="I139" s="278"/>
      <c r="J139" s="278"/>
      <c r="K139" s="278"/>
      <c r="L139" s="278"/>
      <c r="M139" s="278"/>
      <c r="N139" s="278"/>
      <c r="O139" s="278"/>
      <c r="P139" s="278"/>
      <c r="Q139" s="278"/>
      <c r="R139" s="278"/>
      <c r="S139" s="278"/>
      <c r="T139" s="278"/>
      <c r="U139" s="278"/>
      <c r="V139" s="278"/>
      <c r="W139" s="278"/>
      <c r="X139" s="279"/>
      <c r="Y139" s="160"/>
      <c r="Z139" s="158"/>
    </row>
    <row r="140" spans="1:26" ht="13.5" customHeight="1" thickBot="1" x14ac:dyDescent="0.45">
      <c r="A140" s="264"/>
      <c r="B140" s="190"/>
      <c r="C140" s="190"/>
      <c r="D140" s="190"/>
      <c r="E140" s="190"/>
      <c r="F140" s="190"/>
      <c r="G140" s="265"/>
      <c r="H140" s="277" t="str">
        <f>設定シート!J56</f>
        <v/>
      </c>
      <c r="I140" s="278"/>
      <c r="J140" s="278"/>
      <c r="K140" s="278"/>
      <c r="L140" s="278"/>
      <c r="M140" s="278"/>
      <c r="N140" s="278"/>
      <c r="O140" s="278"/>
      <c r="P140" s="278"/>
      <c r="Q140" s="278"/>
      <c r="R140" s="278"/>
      <c r="S140" s="278"/>
      <c r="T140" s="278"/>
      <c r="U140" s="278"/>
      <c r="V140" s="278"/>
      <c r="W140" s="278"/>
      <c r="X140" s="279"/>
      <c r="Y140" s="160"/>
      <c r="Z140" s="158"/>
    </row>
    <row r="141" spans="1:26" ht="13.5" customHeight="1" thickBot="1" x14ac:dyDescent="0.45">
      <c r="A141" s="264"/>
      <c r="B141" s="190"/>
      <c r="C141" s="190"/>
      <c r="D141" s="190"/>
      <c r="E141" s="190"/>
      <c r="F141" s="190"/>
      <c r="G141" s="265"/>
      <c r="H141" s="277"/>
      <c r="I141" s="278"/>
      <c r="J141" s="278"/>
      <c r="K141" s="278"/>
      <c r="L141" s="278"/>
      <c r="M141" s="278"/>
      <c r="N141" s="278"/>
      <c r="O141" s="278"/>
      <c r="P141" s="278"/>
      <c r="Q141" s="278"/>
      <c r="R141" s="278"/>
      <c r="S141" s="278"/>
      <c r="T141" s="278"/>
      <c r="U141" s="278"/>
      <c r="V141" s="278"/>
      <c r="W141" s="278"/>
      <c r="X141" s="279"/>
      <c r="Y141" s="160"/>
      <c r="Z141" s="158"/>
    </row>
    <row r="142" spans="1:26" ht="14.25" thickBot="1" x14ac:dyDescent="0.45">
      <c r="A142" s="264"/>
      <c r="B142" s="190"/>
      <c r="C142" s="190"/>
      <c r="D142" s="190"/>
      <c r="E142" s="190"/>
      <c r="F142" s="190"/>
      <c r="G142" s="265"/>
      <c r="H142" s="269" t="str">
        <f>設定シート!J42</f>
        <v/>
      </c>
      <c r="I142" s="270"/>
      <c r="J142" s="270"/>
      <c r="K142" s="270"/>
      <c r="L142" s="270"/>
      <c r="M142" s="270"/>
      <c r="N142" s="270"/>
      <c r="O142" s="270"/>
      <c r="P142" s="270"/>
      <c r="Q142" s="270"/>
      <c r="R142" s="270"/>
      <c r="S142" s="270"/>
      <c r="T142" s="270"/>
      <c r="U142" s="270"/>
      <c r="V142" s="270"/>
      <c r="W142" s="270"/>
      <c r="X142" s="271"/>
      <c r="Y142" s="160"/>
      <c r="Z142" s="158"/>
    </row>
    <row r="143" spans="1:26" ht="13.5" customHeight="1" thickBot="1" x14ac:dyDescent="0.45">
      <c r="A143" s="264"/>
      <c r="B143" s="190"/>
      <c r="C143" s="190"/>
      <c r="D143" s="190"/>
      <c r="E143" s="190"/>
      <c r="F143" s="190"/>
      <c r="G143" s="265"/>
      <c r="H143" s="269" t="str">
        <f>設定シート!J43</f>
        <v/>
      </c>
      <c r="I143" s="270"/>
      <c r="J143" s="270"/>
      <c r="K143" s="270"/>
      <c r="L143" s="270"/>
      <c r="M143" s="270"/>
      <c r="N143" s="270"/>
      <c r="O143" s="270"/>
      <c r="P143" s="270"/>
      <c r="Q143" s="270"/>
      <c r="R143" s="270"/>
      <c r="S143" s="270"/>
      <c r="T143" s="270"/>
      <c r="U143" s="270"/>
      <c r="V143" s="270"/>
      <c r="W143" s="270"/>
      <c r="X143" s="271"/>
      <c r="Y143" s="160"/>
      <c r="Z143" s="158"/>
    </row>
    <row r="144" spans="1:26" ht="13.5" customHeight="1" thickBot="1" x14ac:dyDescent="0.45">
      <c r="A144" s="264"/>
      <c r="B144" s="190"/>
      <c r="C144" s="190"/>
      <c r="D144" s="190"/>
      <c r="E144" s="190"/>
      <c r="F144" s="190"/>
      <c r="G144" s="265"/>
      <c r="H144" s="269" t="str">
        <f>設定シート!J44</f>
        <v/>
      </c>
      <c r="I144" s="270"/>
      <c r="J144" s="270"/>
      <c r="K144" s="270"/>
      <c r="L144" s="270"/>
      <c r="M144" s="270"/>
      <c r="N144" s="270"/>
      <c r="O144" s="270"/>
      <c r="P144" s="270"/>
      <c r="Q144" s="270"/>
      <c r="R144" s="270"/>
      <c r="S144" s="270"/>
      <c r="T144" s="270"/>
      <c r="U144" s="270"/>
      <c r="V144" s="270"/>
      <c r="W144" s="270"/>
      <c r="X144" s="271"/>
      <c r="Y144" s="160"/>
      <c r="Z144" s="158"/>
    </row>
    <row r="145" spans="1:26" ht="13.5" customHeight="1" thickBot="1" x14ac:dyDescent="0.45">
      <c r="A145" s="264"/>
      <c r="B145" s="190"/>
      <c r="C145" s="190"/>
      <c r="D145" s="190"/>
      <c r="E145" s="190"/>
      <c r="F145" s="190"/>
      <c r="G145" s="265"/>
      <c r="H145" s="269" t="str">
        <f>設定シート!J45</f>
        <v/>
      </c>
      <c r="I145" s="270"/>
      <c r="J145" s="270"/>
      <c r="K145" s="270"/>
      <c r="L145" s="270"/>
      <c r="M145" s="270"/>
      <c r="N145" s="270"/>
      <c r="O145" s="270"/>
      <c r="P145" s="270"/>
      <c r="Q145" s="270"/>
      <c r="R145" s="270"/>
      <c r="S145" s="270"/>
      <c r="T145" s="270"/>
      <c r="U145" s="270"/>
      <c r="V145" s="270"/>
      <c r="W145" s="270"/>
      <c r="X145" s="271"/>
      <c r="Y145" s="160"/>
      <c r="Z145" s="158"/>
    </row>
    <row r="146" spans="1:26" ht="13.5" customHeight="1" thickBot="1" x14ac:dyDescent="0.45">
      <c r="A146" s="264"/>
      <c r="B146" s="190"/>
      <c r="C146" s="190"/>
      <c r="D146" s="190"/>
      <c r="E146" s="190"/>
      <c r="F146" s="190"/>
      <c r="G146" s="265"/>
      <c r="H146" s="269" t="str">
        <f>設定シート!J46</f>
        <v/>
      </c>
      <c r="I146" s="270"/>
      <c r="J146" s="270"/>
      <c r="K146" s="270"/>
      <c r="L146" s="270"/>
      <c r="M146" s="270"/>
      <c r="N146" s="270"/>
      <c r="O146" s="270"/>
      <c r="P146" s="270"/>
      <c r="Q146" s="270"/>
      <c r="R146" s="270"/>
      <c r="S146" s="270"/>
      <c r="T146" s="270"/>
      <c r="U146" s="270"/>
      <c r="V146" s="270"/>
      <c r="W146" s="270"/>
      <c r="X146" s="271"/>
      <c r="Y146" s="160"/>
      <c r="Z146" s="158"/>
    </row>
    <row r="147" spans="1:26" ht="13.5" customHeight="1" thickBot="1" x14ac:dyDescent="0.45">
      <c r="A147" s="215"/>
      <c r="B147" s="216"/>
      <c r="C147" s="216"/>
      <c r="D147" s="216"/>
      <c r="E147" s="216"/>
      <c r="F147" s="216"/>
      <c r="G147" s="217"/>
      <c r="H147" s="266" t="str">
        <f>設定シート!J47</f>
        <v/>
      </c>
      <c r="I147" s="267"/>
      <c r="J147" s="267"/>
      <c r="K147" s="267"/>
      <c r="L147" s="267"/>
      <c r="M147" s="267"/>
      <c r="N147" s="267"/>
      <c r="O147" s="267"/>
      <c r="P147" s="267"/>
      <c r="Q147" s="267"/>
      <c r="R147" s="267"/>
      <c r="S147" s="267"/>
      <c r="T147" s="267"/>
      <c r="U147" s="267"/>
      <c r="V147" s="267"/>
      <c r="W147" s="267"/>
      <c r="X147" s="268"/>
      <c r="Y147" s="160"/>
      <c r="Z147" s="158"/>
    </row>
    <row r="148" spans="1:26" ht="13.5" customHeight="1" thickBot="1" x14ac:dyDescent="0.45">
      <c r="A148" s="203" t="s">
        <v>85</v>
      </c>
      <c r="B148" s="203"/>
      <c r="C148" s="203"/>
      <c r="D148" s="203"/>
      <c r="E148" s="203"/>
      <c r="F148" s="203"/>
      <c r="G148" s="203"/>
      <c r="H148" s="206" t="str">
        <f>設定シート!J25</f>
        <v>0年0カ月　（必要実務経験年数）</v>
      </c>
      <c r="I148" s="206"/>
      <c r="J148" s="206"/>
      <c r="K148" s="206"/>
      <c r="L148" s="206"/>
      <c r="M148" s="206"/>
      <c r="N148" s="206"/>
      <c r="O148" s="206"/>
      <c r="P148" s="206"/>
      <c r="Q148" s="206"/>
      <c r="R148" s="206"/>
      <c r="S148" s="206"/>
      <c r="T148" s="206"/>
      <c r="U148" s="206"/>
      <c r="V148" s="206"/>
      <c r="W148" s="206"/>
      <c r="X148" s="206"/>
      <c r="Y148" s="160"/>
      <c r="Z148" s="158"/>
    </row>
    <row r="149" spans="1:26" ht="13.5" customHeight="1" thickBot="1" x14ac:dyDescent="0.45">
      <c r="A149" s="203"/>
      <c r="B149" s="203"/>
      <c r="C149" s="203"/>
      <c r="D149" s="203"/>
      <c r="E149" s="203"/>
      <c r="F149" s="203"/>
      <c r="G149" s="203"/>
      <c r="H149" s="204"/>
      <c r="I149" s="204"/>
      <c r="J149" s="204"/>
      <c r="K149" s="204"/>
      <c r="L149" s="204"/>
      <c r="M149" s="204"/>
      <c r="N149" s="204"/>
      <c r="O149" s="204"/>
      <c r="P149" s="204"/>
      <c r="Q149" s="204"/>
      <c r="R149" s="204"/>
      <c r="S149" s="204"/>
      <c r="T149" s="204"/>
      <c r="U149" s="204"/>
      <c r="V149" s="204"/>
      <c r="W149" s="204"/>
      <c r="X149" s="204"/>
      <c r="Y149" s="160"/>
      <c r="Z149" s="158"/>
    </row>
    <row r="150" spans="1:26" ht="13.5" customHeight="1" thickBot="1" x14ac:dyDescent="0.45">
      <c r="A150" s="203" t="s">
        <v>86</v>
      </c>
      <c r="B150" s="203"/>
      <c r="C150" s="203"/>
      <c r="D150" s="203"/>
      <c r="E150" s="203"/>
      <c r="F150" s="203"/>
      <c r="G150" s="203"/>
      <c r="H150" s="204" t="str">
        <f>設定シート!J26</f>
        <v>年0月満足見込み</v>
      </c>
      <c r="I150" s="204"/>
      <c r="J150" s="204"/>
      <c r="K150" s="204"/>
      <c r="L150" s="204"/>
      <c r="M150" s="204"/>
      <c r="N150" s="204"/>
      <c r="O150" s="204"/>
      <c r="P150" s="204"/>
      <c r="Q150" s="204"/>
      <c r="R150" s="204"/>
      <c r="S150" s="204"/>
      <c r="T150" s="204"/>
      <c r="U150" s="204"/>
      <c r="V150" s="204"/>
      <c r="W150" s="204"/>
      <c r="X150" s="204"/>
      <c r="Y150" s="160"/>
      <c r="Z150" s="158"/>
    </row>
    <row r="151" spans="1:26" ht="13.5" customHeight="1" thickBot="1" x14ac:dyDescent="0.45">
      <c r="A151" s="203"/>
      <c r="B151" s="203"/>
      <c r="C151" s="203"/>
      <c r="D151" s="203"/>
      <c r="E151" s="203"/>
      <c r="F151" s="203"/>
      <c r="G151" s="203"/>
      <c r="H151" s="204"/>
      <c r="I151" s="204"/>
      <c r="J151" s="204"/>
      <c r="K151" s="204"/>
      <c r="L151" s="204"/>
      <c r="M151" s="204"/>
      <c r="N151" s="204"/>
      <c r="O151" s="204"/>
      <c r="P151" s="204"/>
      <c r="Q151" s="204"/>
      <c r="R151" s="204"/>
      <c r="S151" s="204"/>
      <c r="T151" s="204"/>
      <c r="U151" s="204"/>
      <c r="V151" s="204"/>
      <c r="W151" s="204"/>
      <c r="X151" s="204"/>
      <c r="Y151" s="160"/>
      <c r="Z151" s="158"/>
    </row>
    <row r="152" spans="1:26" ht="13.5" customHeight="1" thickBot="1" x14ac:dyDescent="0.45">
      <c r="Y152" s="160"/>
      <c r="Z152" s="158"/>
    </row>
    <row r="153" spans="1:26" ht="13.5" customHeight="1" thickBot="1" x14ac:dyDescent="0.45">
      <c r="O153" s="262" t="s">
        <v>275</v>
      </c>
      <c r="P153" s="262"/>
      <c r="Q153" s="262"/>
      <c r="R153" s="262"/>
      <c r="S153" s="262"/>
      <c r="T153" s="262"/>
      <c r="U153" s="262"/>
      <c r="V153" s="262"/>
      <c r="W153" s="262"/>
      <c r="X153" s="262"/>
      <c r="Y153" s="160"/>
      <c r="Z153" s="158"/>
    </row>
    <row r="154" spans="1:26" ht="13.5" customHeight="1" thickBot="1" x14ac:dyDescent="0.45">
      <c r="O154" s="261" t="s">
        <v>274</v>
      </c>
      <c r="P154" s="262"/>
      <c r="Q154" s="260" t="s">
        <v>271</v>
      </c>
      <c r="R154" s="260"/>
      <c r="S154" s="260"/>
      <c r="T154" s="260"/>
      <c r="U154" s="260"/>
      <c r="V154" s="260"/>
      <c r="W154" s="260"/>
      <c r="X154" s="260"/>
      <c r="Y154" s="160"/>
      <c r="Z154" s="158"/>
    </row>
    <row r="155" spans="1:26" ht="13.5" customHeight="1" thickBot="1" x14ac:dyDescent="0.45">
      <c r="O155" s="262"/>
      <c r="P155" s="262"/>
      <c r="Q155" s="260" t="s">
        <v>272</v>
      </c>
      <c r="R155" s="260"/>
      <c r="S155" s="260"/>
      <c r="T155" s="260"/>
      <c r="U155" s="260"/>
      <c r="V155" s="260"/>
      <c r="W155" s="260"/>
      <c r="X155" s="260"/>
      <c r="Y155" s="160"/>
      <c r="Z155" s="158"/>
    </row>
    <row r="156" spans="1:26" ht="13.5" customHeight="1" thickBot="1" x14ac:dyDescent="0.45">
      <c r="O156" s="262"/>
      <c r="P156" s="262"/>
      <c r="Q156" s="260" t="s">
        <v>273</v>
      </c>
      <c r="R156" s="260"/>
      <c r="S156" s="260"/>
      <c r="T156" s="260"/>
      <c r="U156" s="260"/>
      <c r="V156" s="260"/>
      <c r="W156" s="260"/>
      <c r="X156" s="260"/>
      <c r="Y156" s="160"/>
      <c r="Z156" s="158"/>
    </row>
    <row r="157" spans="1:26" ht="13.5" customHeight="1" thickBot="1" x14ac:dyDescent="0.45">
      <c r="Y157" s="160"/>
      <c r="Z157" s="158"/>
    </row>
    <row r="158" spans="1:26" ht="13.5" customHeight="1" thickBot="1" x14ac:dyDescent="0.45">
      <c r="Y158" s="160"/>
      <c r="Z158" s="158"/>
    </row>
    <row r="159" spans="1:26" ht="13.5" customHeight="1" thickBot="1" x14ac:dyDescent="0.45">
      <c r="B159" s="243" t="s">
        <v>131</v>
      </c>
      <c r="C159" s="244"/>
      <c r="D159" s="244"/>
      <c r="E159" s="244"/>
      <c r="F159" s="244"/>
      <c r="G159" s="244"/>
      <c r="H159" s="244"/>
      <c r="I159" s="244"/>
      <c r="J159" s="244"/>
      <c r="K159" s="244"/>
      <c r="L159" s="244"/>
      <c r="M159" s="244"/>
      <c r="N159" s="244"/>
      <c r="O159" s="244"/>
      <c r="P159" s="244"/>
      <c r="Q159" s="244"/>
      <c r="R159" s="244"/>
      <c r="S159" s="244"/>
      <c r="T159" s="244"/>
      <c r="U159" s="244"/>
      <c r="V159" s="244"/>
      <c r="W159" s="245"/>
      <c r="Y159" s="160"/>
      <c r="Z159" s="158"/>
    </row>
    <row r="160" spans="1:26" ht="13.5" customHeight="1" thickBot="1" x14ac:dyDescent="0.45">
      <c r="B160" s="13"/>
      <c r="C160" s="12"/>
      <c r="D160" s="12"/>
      <c r="E160" s="12"/>
      <c r="F160" s="12"/>
      <c r="G160" s="12"/>
      <c r="H160" s="12"/>
      <c r="I160" s="12"/>
      <c r="J160" s="12"/>
      <c r="K160" s="12"/>
      <c r="L160" s="12"/>
      <c r="M160" s="12"/>
      <c r="N160" s="12"/>
      <c r="O160" s="12"/>
      <c r="P160" s="12"/>
      <c r="Q160" s="12"/>
      <c r="R160" s="12"/>
      <c r="S160" s="12"/>
      <c r="T160" s="12"/>
      <c r="U160" s="12"/>
      <c r="V160" s="12"/>
      <c r="W160" s="14"/>
      <c r="Y160" s="160"/>
      <c r="Z160" s="158"/>
    </row>
    <row r="161" spans="1:26" ht="13.5" customHeight="1" thickBot="1" x14ac:dyDescent="0.45">
      <c r="B161" s="235" t="s">
        <v>175</v>
      </c>
      <c r="C161" s="98"/>
      <c r="D161" s="98"/>
      <c r="E161" s="98"/>
      <c r="F161" s="98"/>
      <c r="G161" s="98"/>
      <c r="H161" s="98"/>
      <c r="I161" s="98"/>
      <c r="J161" s="98"/>
      <c r="K161" s="98"/>
      <c r="L161" s="98"/>
      <c r="M161" s="98"/>
      <c r="N161" s="98"/>
      <c r="O161" s="98"/>
      <c r="P161" s="98"/>
      <c r="Q161" s="98"/>
      <c r="R161" s="98"/>
      <c r="S161" s="98"/>
      <c r="T161" s="98"/>
      <c r="U161" s="98"/>
      <c r="V161" s="98"/>
      <c r="W161" s="236"/>
      <c r="Y161" s="160"/>
      <c r="Z161" s="158"/>
    </row>
    <row r="162" spans="1:26" ht="13.5" customHeight="1" thickBot="1" x14ac:dyDescent="0.45">
      <c r="B162" s="235"/>
      <c r="C162" s="98"/>
      <c r="D162" s="98"/>
      <c r="E162" s="98"/>
      <c r="F162" s="98"/>
      <c r="G162" s="98"/>
      <c r="H162" s="98"/>
      <c r="I162" s="98"/>
      <c r="J162" s="98"/>
      <c r="K162" s="98"/>
      <c r="L162" s="98"/>
      <c r="M162" s="98"/>
      <c r="N162" s="98"/>
      <c r="O162" s="98"/>
      <c r="P162" s="98"/>
      <c r="Q162" s="98"/>
      <c r="R162" s="98"/>
      <c r="S162" s="98"/>
      <c r="T162" s="98"/>
      <c r="U162" s="98"/>
      <c r="V162" s="98"/>
      <c r="W162" s="236"/>
      <c r="Y162" s="160"/>
      <c r="Z162" s="158"/>
    </row>
    <row r="163" spans="1:26" ht="13.5" customHeight="1" thickBot="1" x14ac:dyDescent="0.45">
      <c r="B163" s="237"/>
      <c r="C163" s="238"/>
      <c r="D163" s="238"/>
      <c r="E163" s="238"/>
      <c r="F163" s="238"/>
      <c r="G163" s="238"/>
      <c r="H163" s="238"/>
      <c r="I163" s="238"/>
      <c r="J163" s="238"/>
      <c r="K163" s="238"/>
      <c r="L163" s="238"/>
      <c r="M163" s="238"/>
      <c r="N163" s="238"/>
      <c r="O163" s="238"/>
      <c r="P163" s="238"/>
      <c r="Q163" s="238"/>
      <c r="R163" s="238"/>
      <c r="S163" s="238"/>
      <c r="T163" s="238"/>
      <c r="U163" s="238"/>
      <c r="V163" s="238"/>
      <c r="W163" s="239"/>
      <c r="Y163" s="160"/>
      <c r="Z163" s="158"/>
    </row>
    <row r="164" spans="1:26" ht="13.5" customHeight="1" thickBot="1" x14ac:dyDescent="0.45">
      <c r="B164" s="240" t="s">
        <v>132</v>
      </c>
      <c r="C164" s="241"/>
      <c r="D164" s="241"/>
      <c r="E164" s="241"/>
      <c r="F164" s="241"/>
      <c r="G164" s="241"/>
      <c r="H164" s="241"/>
      <c r="I164" s="241"/>
      <c r="J164" s="241"/>
      <c r="K164" s="241"/>
      <c r="L164" s="241"/>
      <c r="M164" s="241"/>
      <c r="N164" s="241"/>
      <c r="O164" s="241"/>
      <c r="P164" s="241"/>
      <c r="Q164" s="241"/>
      <c r="R164" s="241"/>
      <c r="S164" s="241"/>
      <c r="T164" s="241"/>
      <c r="U164" s="241"/>
      <c r="V164" s="241"/>
      <c r="W164" s="242"/>
      <c r="Y164" s="160"/>
      <c r="Z164" s="158"/>
    </row>
    <row r="165" spans="1:26" ht="13.5" customHeight="1" thickBot="1" x14ac:dyDescent="0.45">
      <c r="Y165" s="160"/>
      <c r="Z165" s="158"/>
    </row>
    <row r="166" spans="1:26" ht="13.5" customHeight="1" thickBot="1" x14ac:dyDescent="0.45">
      <c r="A166" s="190" t="s">
        <v>67</v>
      </c>
      <c r="B166" s="190"/>
      <c r="C166" s="190"/>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60" t="s">
        <v>283</v>
      </c>
      <c r="Z166" s="158"/>
    </row>
    <row r="167" spans="1:26" ht="13.5" customHeight="1" thickBot="1" x14ac:dyDescent="0.45">
      <c r="Y167" s="160"/>
      <c r="Z167" s="158"/>
    </row>
    <row r="168" spans="1:26" ht="13.5" customHeight="1" thickBot="1" x14ac:dyDescent="0.45">
      <c r="B168" s="175" t="s">
        <v>137</v>
      </c>
      <c r="C168" s="175"/>
      <c r="D168" s="175"/>
      <c r="E168" s="175"/>
      <c r="F168" s="175"/>
      <c r="G168" s="175"/>
      <c r="H168" s="175"/>
      <c r="I168" s="175"/>
      <c r="J168" s="175"/>
      <c r="K168" s="175"/>
      <c r="L168" s="175"/>
      <c r="M168" s="175"/>
      <c r="N168" s="175"/>
      <c r="O168" s="175"/>
      <c r="P168" s="175"/>
      <c r="Q168" s="175"/>
      <c r="R168" s="175"/>
      <c r="S168" s="175"/>
      <c r="T168" s="175"/>
      <c r="U168" s="175"/>
      <c r="V168" s="175"/>
      <c r="W168" s="175"/>
      <c r="Y168" s="160"/>
      <c r="Z168" s="158"/>
    </row>
    <row r="169" spans="1:26" ht="13.5" customHeight="1" thickBot="1" x14ac:dyDescent="0.45">
      <c r="B169" s="15"/>
      <c r="C169" s="16"/>
      <c r="D169" s="16"/>
      <c r="E169" s="16"/>
      <c r="F169" s="16"/>
      <c r="G169" s="16"/>
      <c r="H169" s="16"/>
      <c r="I169" s="16"/>
      <c r="J169" s="16"/>
      <c r="K169" s="16"/>
      <c r="L169" s="16"/>
      <c r="M169" s="16"/>
      <c r="N169" s="16"/>
      <c r="O169" s="16"/>
      <c r="P169" s="16"/>
      <c r="Q169" s="16"/>
      <c r="R169" s="16"/>
      <c r="S169" s="16"/>
      <c r="T169" s="16"/>
      <c r="U169" s="16"/>
      <c r="V169" s="16"/>
      <c r="W169" s="20"/>
      <c r="Y169" s="160"/>
      <c r="Z169" s="158"/>
    </row>
    <row r="170" spans="1:26" ht="13.5" customHeight="1" thickBot="1" x14ac:dyDescent="0.45">
      <c r="B170" s="13"/>
      <c r="C170" s="12"/>
      <c r="D170" s="12"/>
      <c r="E170" s="12"/>
      <c r="F170" s="12"/>
      <c r="G170" s="12"/>
      <c r="H170" s="12"/>
      <c r="I170" s="12"/>
      <c r="J170" s="12"/>
      <c r="K170" s="12"/>
      <c r="L170" s="12"/>
      <c r="M170" s="12"/>
      <c r="N170" s="12"/>
      <c r="O170" s="12"/>
      <c r="P170" s="12"/>
      <c r="Q170" s="12"/>
      <c r="R170" s="12"/>
      <c r="S170" s="12"/>
      <c r="T170" s="12"/>
      <c r="U170" s="12"/>
      <c r="V170" s="12"/>
      <c r="W170" s="14"/>
      <c r="Y170" s="160"/>
      <c r="Z170" s="158"/>
    </row>
    <row r="171" spans="1:26" ht="13.5" customHeight="1" thickBot="1" x14ac:dyDescent="0.45">
      <c r="B171" s="13"/>
      <c r="C171" s="12"/>
      <c r="D171" s="12"/>
      <c r="E171" s="12"/>
      <c r="F171" s="12"/>
      <c r="G171" s="12"/>
      <c r="H171" s="12"/>
      <c r="I171" s="12"/>
      <c r="J171" s="12"/>
      <c r="K171" s="12"/>
      <c r="L171" s="12"/>
      <c r="M171" s="12"/>
      <c r="N171" s="12"/>
      <c r="O171" s="12"/>
      <c r="P171" s="12"/>
      <c r="Q171" s="12"/>
      <c r="R171" s="12"/>
      <c r="S171" s="12"/>
      <c r="T171" s="12"/>
      <c r="U171" s="12"/>
      <c r="V171" s="12"/>
      <c r="W171" s="14"/>
      <c r="Y171" s="160"/>
      <c r="Z171" s="158"/>
    </row>
    <row r="172" spans="1:26" ht="13.5" customHeight="1" thickBot="1" x14ac:dyDescent="0.45">
      <c r="B172" s="13"/>
      <c r="C172" s="12"/>
      <c r="D172" s="12"/>
      <c r="E172" s="12"/>
      <c r="F172" s="12"/>
      <c r="G172" s="12"/>
      <c r="H172" s="12"/>
      <c r="I172" s="12"/>
      <c r="J172" s="12"/>
      <c r="K172" s="12"/>
      <c r="L172" s="12"/>
      <c r="M172" s="12"/>
      <c r="N172" s="12"/>
      <c r="O172" s="12"/>
      <c r="P172" s="12"/>
      <c r="Q172" s="12"/>
      <c r="R172" s="12"/>
      <c r="S172" s="12"/>
      <c r="T172" s="12"/>
      <c r="U172" s="12"/>
      <c r="V172" s="12"/>
      <c r="W172" s="14"/>
      <c r="Y172" s="160"/>
      <c r="Z172" s="158"/>
    </row>
    <row r="173" spans="1:26" ht="13.5" customHeight="1" thickBot="1" x14ac:dyDescent="0.45">
      <c r="B173" s="13"/>
      <c r="C173" s="120" t="s">
        <v>135</v>
      </c>
      <c r="D173" s="120"/>
      <c r="E173" s="120"/>
      <c r="F173" s="120"/>
      <c r="G173" s="120"/>
      <c r="H173" s="120"/>
      <c r="I173" s="120"/>
      <c r="J173" s="120"/>
      <c r="K173" s="120"/>
      <c r="L173" s="120"/>
      <c r="M173" s="120"/>
      <c r="N173" s="120"/>
      <c r="O173" s="120"/>
      <c r="P173" s="120"/>
      <c r="Q173" s="120"/>
      <c r="R173" s="120"/>
      <c r="S173" s="120"/>
      <c r="T173" s="120"/>
      <c r="U173" s="120"/>
      <c r="V173" s="120"/>
      <c r="W173" s="14"/>
      <c r="Y173" s="160"/>
      <c r="Z173" s="158"/>
    </row>
    <row r="174" spans="1:26" ht="13.5" customHeight="1" thickBot="1" x14ac:dyDescent="0.45">
      <c r="B174" s="13"/>
      <c r="C174" s="120"/>
      <c r="D174" s="120"/>
      <c r="E174" s="120"/>
      <c r="F174" s="120"/>
      <c r="G174" s="120"/>
      <c r="H174" s="120"/>
      <c r="I174" s="120"/>
      <c r="J174" s="120"/>
      <c r="K174" s="120"/>
      <c r="L174" s="120"/>
      <c r="M174" s="120"/>
      <c r="N174" s="120"/>
      <c r="O174" s="120"/>
      <c r="P174" s="120"/>
      <c r="Q174" s="120"/>
      <c r="R174" s="120"/>
      <c r="S174" s="120"/>
      <c r="T174" s="120"/>
      <c r="U174" s="120"/>
      <c r="V174" s="120"/>
      <c r="W174" s="14"/>
      <c r="Y174" s="160"/>
      <c r="Z174" s="158"/>
    </row>
    <row r="175" spans="1:26" ht="13.5" customHeight="1" thickBot="1" x14ac:dyDescent="0.45">
      <c r="B175" s="13"/>
      <c r="C175" s="120"/>
      <c r="D175" s="120"/>
      <c r="E175" s="120"/>
      <c r="F175" s="120"/>
      <c r="G175" s="120"/>
      <c r="H175" s="120"/>
      <c r="I175" s="120"/>
      <c r="J175" s="120"/>
      <c r="K175" s="120"/>
      <c r="L175" s="120"/>
      <c r="M175" s="120"/>
      <c r="N175" s="120"/>
      <c r="O175" s="120"/>
      <c r="P175" s="120"/>
      <c r="Q175" s="120"/>
      <c r="R175" s="120"/>
      <c r="S175" s="120"/>
      <c r="T175" s="120"/>
      <c r="U175" s="120"/>
      <c r="V175" s="120"/>
      <c r="W175" s="14"/>
      <c r="Y175" s="160"/>
      <c r="Z175" s="158"/>
    </row>
    <row r="176" spans="1:26" ht="13.5" customHeight="1" thickBot="1" x14ac:dyDescent="0.45">
      <c r="B176" s="13"/>
      <c r="C176" s="246" t="s">
        <v>136</v>
      </c>
      <c r="D176" s="246"/>
      <c r="E176" s="246"/>
      <c r="F176" s="246"/>
      <c r="G176" s="246"/>
      <c r="H176" s="246"/>
      <c r="I176" s="246"/>
      <c r="J176" s="246"/>
      <c r="K176" s="246"/>
      <c r="L176" s="246"/>
      <c r="M176" s="246"/>
      <c r="N176" s="246"/>
      <c r="O176" s="246"/>
      <c r="P176" s="246"/>
      <c r="Q176" s="246"/>
      <c r="R176" s="246"/>
      <c r="S176" s="246"/>
      <c r="T176" s="246"/>
      <c r="U176" s="246"/>
      <c r="V176" s="246"/>
      <c r="W176" s="14"/>
      <c r="Y176" s="160"/>
      <c r="Z176" s="158"/>
    </row>
    <row r="177" spans="2:26" ht="13.5" customHeight="1" thickBot="1" x14ac:dyDescent="0.45">
      <c r="B177" s="13"/>
      <c r="C177" s="246"/>
      <c r="D177" s="246"/>
      <c r="E177" s="246"/>
      <c r="F177" s="246"/>
      <c r="G177" s="246"/>
      <c r="H177" s="246"/>
      <c r="I177" s="246"/>
      <c r="J177" s="246"/>
      <c r="K177" s="246"/>
      <c r="L177" s="246"/>
      <c r="M177" s="246"/>
      <c r="N177" s="246"/>
      <c r="O177" s="246"/>
      <c r="P177" s="246"/>
      <c r="Q177" s="246"/>
      <c r="R177" s="246"/>
      <c r="S177" s="246"/>
      <c r="T177" s="246"/>
      <c r="U177" s="246"/>
      <c r="V177" s="246"/>
      <c r="W177" s="14"/>
      <c r="Y177" s="160"/>
      <c r="Z177" s="158"/>
    </row>
    <row r="178" spans="2:26" ht="13.5" customHeight="1" thickBot="1" x14ac:dyDescent="0.45">
      <c r="B178" s="13"/>
      <c r="C178" s="246"/>
      <c r="D178" s="246"/>
      <c r="E178" s="246"/>
      <c r="F178" s="246"/>
      <c r="G178" s="246"/>
      <c r="H178" s="246"/>
      <c r="I178" s="246"/>
      <c r="J178" s="246"/>
      <c r="K178" s="246"/>
      <c r="L178" s="246"/>
      <c r="M178" s="246"/>
      <c r="N178" s="246"/>
      <c r="O178" s="246"/>
      <c r="P178" s="246"/>
      <c r="Q178" s="246"/>
      <c r="R178" s="246"/>
      <c r="S178" s="246"/>
      <c r="T178" s="246"/>
      <c r="U178" s="246"/>
      <c r="V178" s="246"/>
      <c r="W178" s="14"/>
      <c r="Y178" s="160"/>
      <c r="Z178" s="158"/>
    </row>
    <row r="179" spans="2:26" ht="13.5" customHeight="1" thickBot="1" x14ac:dyDescent="0.45">
      <c r="B179" s="13"/>
      <c r="C179" s="246" t="s">
        <v>138</v>
      </c>
      <c r="D179" s="246"/>
      <c r="E179" s="246"/>
      <c r="F179" s="246"/>
      <c r="G179" s="246"/>
      <c r="H179" s="246"/>
      <c r="I179" s="246"/>
      <c r="J179" s="246"/>
      <c r="K179" s="246"/>
      <c r="L179" s="246"/>
      <c r="M179" s="246"/>
      <c r="N179" s="246"/>
      <c r="O179" s="246"/>
      <c r="P179" s="246"/>
      <c r="Q179" s="246"/>
      <c r="R179" s="246"/>
      <c r="S179" s="246"/>
      <c r="T179" s="246"/>
      <c r="U179" s="246"/>
      <c r="V179" s="246"/>
      <c r="W179" s="14"/>
      <c r="Y179" s="160"/>
      <c r="Z179" s="158"/>
    </row>
    <row r="180" spans="2:26" ht="13.5" customHeight="1" thickBot="1" x14ac:dyDescent="0.45">
      <c r="B180" s="13"/>
      <c r="C180" s="246"/>
      <c r="D180" s="246"/>
      <c r="E180" s="246"/>
      <c r="F180" s="246"/>
      <c r="G180" s="246"/>
      <c r="H180" s="246"/>
      <c r="I180" s="246"/>
      <c r="J180" s="246"/>
      <c r="K180" s="246"/>
      <c r="L180" s="246"/>
      <c r="M180" s="246"/>
      <c r="N180" s="246"/>
      <c r="O180" s="246"/>
      <c r="P180" s="246"/>
      <c r="Q180" s="246"/>
      <c r="R180" s="246"/>
      <c r="S180" s="246"/>
      <c r="T180" s="246"/>
      <c r="U180" s="246"/>
      <c r="V180" s="246"/>
      <c r="W180" s="14"/>
      <c r="Y180" s="160"/>
      <c r="Z180" s="158"/>
    </row>
    <row r="181" spans="2:26" ht="13.5" customHeight="1" thickBot="1" x14ac:dyDescent="0.45">
      <c r="B181" s="13"/>
      <c r="C181" s="246"/>
      <c r="D181" s="246"/>
      <c r="E181" s="246"/>
      <c r="F181" s="246"/>
      <c r="G181" s="246"/>
      <c r="H181" s="246"/>
      <c r="I181" s="246"/>
      <c r="J181" s="246"/>
      <c r="K181" s="246"/>
      <c r="L181" s="246"/>
      <c r="M181" s="246"/>
      <c r="N181" s="246"/>
      <c r="O181" s="246"/>
      <c r="P181" s="246"/>
      <c r="Q181" s="246"/>
      <c r="R181" s="246"/>
      <c r="S181" s="246"/>
      <c r="T181" s="246"/>
      <c r="U181" s="246"/>
      <c r="V181" s="246"/>
      <c r="W181" s="14"/>
      <c r="Y181" s="160"/>
      <c r="Z181" s="158"/>
    </row>
    <row r="182" spans="2:26" ht="13.5" customHeight="1" thickBot="1" x14ac:dyDescent="0.45">
      <c r="B182" s="13"/>
      <c r="C182" s="263" t="s">
        <v>139</v>
      </c>
      <c r="D182" s="263"/>
      <c r="E182" s="263"/>
      <c r="F182" s="263"/>
      <c r="G182" s="263"/>
      <c r="H182" s="263"/>
      <c r="I182" s="263"/>
      <c r="J182" s="263"/>
      <c r="K182" s="263"/>
      <c r="L182" s="263"/>
      <c r="M182" s="263"/>
      <c r="N182" s="263"/>
      <c r="O182" s="263"/>
      <c r="P182" s="263"/>
      <c r="Q182" s="263"/>
      <c r="R182" s="263"/>
      <c r="S182" s="263"/>
      <c r="T182" s="263"/>
      <c r="U182" s="263"/>
      <c r="V182" s="263"/>
      <c r="W182" s="14"/>
      <c r="Y182" s="160"/>
      <c r="Z182" s="158"/>
    </row>
    <row r="183" spans="2:26" ht="13.5" customHeight="1" thickBot="1" x14ac:dyDescent="0.45">
      <c r="B183" s="13"/>
      <c r="C183" s="263"/>
      <c r="D183" s="263"/>
      <c r="E183" s="263"/>
      <c r="F183" s="263"/>
      <c r="G183" s="263"/>
      <c r="H183" s="263"/>
      <c r="I183" s="263"/>
      <c r="J183" s="263"/>
      <c r="K183" s="263"/>
      <c r="L183" s="263"/>
      <c r="M183" s="263"/>
      <c r="N183" s="263"/>
      <c r="O183" s="263"/>
      <c r="P183" s="263"/>
      <c r="Q183" s="263"/>
      <c r="R183" s="263"/>
      <c r="S183" s="263"/>
      <c r="T183" s="263"/>
      <c r="U183" s="263"/>
      <c r="V183" s="263"/>
      <c r="W183" s="14"/>
      <c r="Y183" s="160"/>
      <c r="Z183" s="158"/>
    </row>
    <row r="184" spans="2:26" ht="13.5" customHeight="1" thickBot="1" x14ac:dyDescent="0.45">
      <c r="B184" s="13"/>
      <c r="C184" s="263"/>
      <c r="D184" s="263"/>
      <c r="E184" s="263"/>
      <c r="F184" s="263"/>
      <c r="G184" s="263"/>
      <c r="H184" s="263"/>
      <c r="I184" s="263"/>
      <c r="J184" s="263"/>
      <c r="K184" s="263"/>
      <c r="L184" s="263"/>
      <c r="M184" s="263"/>
      <c r="N184" s="263"/>
      <c r="O184" s="263"/>
      <c r="P184" s="263"/>
      <c r="Q184" s="263"/>
      <c r="R184" s="263"/>
      <c r="S184" s="263"/>
      <c r="T184" s="263"/>
      <c r="U184" s="263"/>
      <c r="V184" s="263"/>
      <c r="W184" s="14"/>
      <c r="Y184" s="160"/>
      <c r="Z184" s="158"/>
    </row>
    <row r="185" spans="2:26" ht="13.5" customHeight="1" thickBot="1" x14ac:dyDescent="0.45">
      <c r="B185" s="13"/>
      <c r="C185" s="12"/>
      <c r="D185" s="12"/>
      <c r="E185" s="12"/>
      <c r="F185" s="12"/>
      <c r="G185" s="12"/>
      <c r="H185" s="12"/>
      <c r="I185" s="12"/>
      <c r="J185" s="12"/>
      <c r="K185" s="12"/>
      <c r="L185" s="12"/>
      <c r="M185" s="12"/>
      <c r="N185" s="12"/>
      <c r="O185" s="12"/>
      <c r="P185" s="12"/>
      <c r="Q185" s="12"/>
      <c r="R185" s="12"/>
      <c r="S185" s="12"/>
      <c r="T185" s="12"/>
      <c r="U185" s="12"/>
      <c r="V185" s="12"/>
      <c r="W185" s="14"/>
      <c r="Y185" s="160"/>
      <c r="Z185" s="158"/>
    </row>
    <row r="186" spans="2:26" ht="13.5" customHeight="1" thickBot="1" x14ac:dyDescent="0.45">
      <c r="B186" s="13"/>
      <c r="C186" s="12"/>
      <c r="D186" s="12"/>
      <c r="E186" s="12"/>
      <c r="F186" s="12"/>
      <c r="G186" s="12"/>
      <c r="H186" s="12"/>
      <c r="I186" s="12"/>
      <c r="J186" s="12"/>
      <c r="K186" s="12"/>
      <c r="L186" s="12"/>
      <c r="M186" s="12"/>
      <c r="N186" s="12"/>
      <c r="O186" s="12"/>
      <c r="P186" s="12"/>
      <c r="Q186" s="12"/>
      <c r="R186" s="12"/>
      <c r="S186" s="12"/>
      <c r="T186" s="12"/>
      <c r="U186" s="12"/>
      <c r="V186" s="12"/>
      <c r="W186" s="14"/>
      <c r="Y186" s="160"/>
      <c r="Z186" s="158"/>
    </row>
    <row r="187" spans="2:26" ht="13.5" customHeight="1" thickBot="1" x14ac:dyDescent="0.45">
      <c r="B187" s="13"/>
      <c r="C187" s="12"/>
      <c r="D187" s="12"/>
      <c r="E187" s="12"/>
      <c r="F187" s="12"/>
      <c r="G187" s="12"/>
      <c r="H187" s="12"/>
      <c r="I187" s="12"/>
      <c r="J187" s="12"/>
      <c r="K187" s="12"/>
      <c r="L187" s="12"/>
      <c r="M187" s="12"/>
      <c r="N187" s="12"/>
      <c r="O187" s="12"/>
      <c r="P187" s="12"/>
      <c r="Q187" s="12"/>
      <c r="R187" s="12"/>
      <c r="S187" s="12"/>
      <c r="T187" s="12"/>
      <c r="U187" s="12"/>
      <c r="V187" s="12"/>
      <c r="W187" s="14"/>
      <c r="Y187" s="160"/>
      <c r="Z187" s="158"/>
    </row>
    <row r="188" spans="2:26" ht="13.5" customHeight="1" thickBot="1" x14ac:dyDescent="0.45">
      <c r="B188" s="13"/>
      <c r="C188" s="12"/>
      <c r="D188" s="12"/>
      <c r="E188" s="12"/>
      <c r="F188" s="12"/>
      <c r="G188" s="12"/>
      <c r="H188" s="12"/>
      <c r="I188" s="12"/>
      <c r="J188" s="12"/>
      <c r="K188" s="12"/>
      <c r="L188" s="12"/>
      <c r="M188" s="12"/>
      <c r="N188" s="12"/>
      <c r="O188" s="12"/>
      <c r="P188" s="12"/>
      <c r="Q188" s="12"/>
      <c r="R188" s="12"/>
      <c r="S188" s="12"/>
      <c r="T188" s="12"/>
      <c r="U188" s="12"/>
      <c r="V188" s="12"/>
      <c r="W188" s="14"/>
      <c r="Y188" s="160"/>
      <c r="Z188" s="158"/>
    </row>
    <row r="189" spans="2:26" ht="13.5" customHeight="1" thickBot="1" x14ac:dyDescent="0.45">
      <c r="B189" s="13"/>
      <c r="C189" s="12"/>
      <c r="D189" s="12"/>
      <c r="E189" s="12"/>
      <c r="F189" s="12"/>
      <c r="G189" s="12"/>
      <c r="H189" s="12"/>
      <c r="I189" s="12"/>
      <c r="J189" s="12"/>
      <c r="K189" s="12"/>
      <c r="L189" s="12"/>
      <c r="M189" s="12"/>
      <c r="N189" s="12"/>
      <c r="O189" s="12"/>
      <c r="P189" s="12"/>
      <c r="Q189" s="12"/>
      <c r="R189" s="12"/>
      <c r="S189" s="12"/>
      <c r="T189" s="12"/>
      <c r="U189" s="12"/>
      <c r="V189" s="12"/>
      <c r="W189" s="14"/>
      <c r="Y189" s="160"/>
      <c r="Z189" s="158"/>
    </row>
    <row r="190" spans="2:26" ht="13.5" customHeight="1" thickBot="1" x14ac:dyDescent="0.45">
      <c r="B190" s="13"/>
      <c r="C190" s="12"/>
      <c r="D190" s="12"/>
      <c r="E190" s="12"/>
      <c r="F190" s="12"/>
      <c r="G190" s="12"/>
      <c r="H190" s="12"/>
      <c r="I190" s="12"/>
      <c r="J190" s="12"/>
      <c r="K190" s="12"/>
      <c r="L190" s="12"/>
      <c r="M190" s="12"/>
      <c r="N190" s="12"/>
      <c r="O190" s="12"/>
      <c r="P190" s="12"/>
      <c r="Q190" s="12"/>
      <c r="R190" s="12"/>
      <c r="S190" s="12"/>
      <c r="T190" s="12"/>
      <c r="U190" s="12"/>
      <c r="V190" s="12"/>
      <c r="W190" s="14"/>
      <c r="Y190" s="160"/>
      <c r="Z190" s="158"/>
    </row>
    <row r="191" spans="2:26" ht="13.5" customHeight="1" thickBot="1" x14ac:dyDescent="0.45">
      <c r="B191" s="13"/>
      <c r="C191" s="12"/>
      <c r="D191" s="12"/>
      <c r="E191" s="12"/>
      <c r="F191" s="12"/>
      <c r="G191" s="12"/>
      <c r="H191" s="12"/>
      <c r="I191" s="12"/>
      <c r="J191" s="12"/>
      <c r="K191" s="12"/>
      <c r="L191" s="12"/>
      <c r="M191" s="12"/>
      <c r="N191" s="12"/>
      <c r="O191" s="12"/>
      <c r="P191" s="12"/>
      <c r="Q191" s="12"/>
      <c r="R191" s="12"/>
      <c r="S191" s="12"/>
      <c r="T191" s="12"/>
      <c r="U191" s="12"/>
      <c r="V191" s="12"/>
      <c r="W191" s="14"/>
      <c r="Y191" s="160"/>
      <c r="Z191" s="158"/>
    </row>
    <row r="192" spans="2:26" ht="13.5" customHeight="1" thickBot="1" x14ac:dyDescent="0.45">
      <c r="B192" s="13"/>
      <c r="C192" s="12"/>
      <c r="D192" s="12"/>
      <c r="E192" s="12"/>
      <c r="F192" s="12"/>
      <c r="G192" s="12"/>
      <c r="H192" s="12"/>
      <c r="I192" s="12"/>
      <c r="J192" s="12"/>
      <c r="K192" s="12"/>
      <c r="L192" s="12"/>
      <c r="M192" s="12"/>
      <c r="N192" s="12"/>
      <c r="O192" s="12"/>
      <c r="P192" s="12"/>
      <c r="Q192" s="12"/>
      <c r="R192" s="12"/>
      <c r="S192" s="12"/>
      <c r="T192" s="12"/>
      <c r="U192" s="12"/>
      <c r="V192" s="12"/>
      <c r="W192" s="14"/>
      <c r="Y192" s="160"/>
      <c r="Z192" s="158"/>
    </row>
    <row r="193" spans="2:26" ht="13.5" customHeight="1" thickBot="1" x14ac:dyDescent="0.45">
      <c r="B193" s="17"/>
      <c r="C193" s="18"/>
      <c r="D193" s="18"/>
      <c r="E193" s="18"/>
      <c r="F193" s="18"/>
      <c r="G193" s="18"/>
      <c r="H193" s="18"/>
      <c r="I193" s="18"/>
      <c r="J193" s="18"/>
      <c r="K193" s="18"/>
      <c r="L193" s="18"/>
      <c r="M193" s="18"/>
      <c r="N193" s="18"/>
      <c r="O193" s="18"/>
      <c r="P193" s="18"/>
      <c r="Q193" s="18"/>
      <c r="R193" s="18"/>
      <c r="S193" s="18"/>
      <c r="T193" s="18"/>
      <c r="U193" s="18"/>
      <c r="V193" s="18"/>
      <c r="W193" s="21"/>
      <c r="Y193" s="160"/>
      <c r="Z193" s="158"/>
    </row>
    <row r="194" spans="2:26" ht="13.5" customHeight="1" thickBot="1" x14ac:dyDescent="0.45">
      <c r="Y194" s="160"/>
      <c r="Z194" s="158"/>
    </row>
    <row r="195" spans="2:26" ht="13.5" customHeight="1" thickBot="1" x14ac:dyDescent="0.45">
      <c r="Y195" s="160"/>
      <c r="Z195" s="158"/>
    </row>
    <row r="196" spans="2:26" ht="13.5" customHeight="1" thickBot="1" x14ac:dyDescent="0.45">
      <c r="Y196" s="160"/>
      <c r="Z196" s="158"/>
    </row>
    <row r="197" spans="2:26" ht="13.5" customHeight="1" thickBot="1" x14ac:dyDescent="0.45">
      <c r="Y197" s="160"/>
      <c r="Z197" s="158"/>
    </row>
    <row r="198" spans="2:26" ht="13.5" customHeight="1" thickBot="1" x14ac:dyDescent="0.45">
      <c r="B198" s="175" t="s">
        <v>134</v>
      </c>
      <c r="C198" s="175"/>
      <c r="D198" s="175"/>
      <c r="E198" s="175"/>
      <c r="F198" s="175"/>
      <c r="G198" s="175"/>
      <c r="H198" s="175"/>
      <c r="I198" s="175"/>
      <c r="J198" s="175"/>
      <c r="K198" s="175"/>
      <c r="L198" s="175"/>
      <c r="M198" s="175"/>
      <c r="N198" s="175"/>
      <c r="O198" s="175"/>
      <c r="P198" s="175"/>
      <c r="Q198" s="175"/>
      <c r="R198" s="175"/>
      <c r="S198" s="175"/>
      <c r="T198" s="175"/>
      <c r="U198" s="175"/>
      <c r="V198" s="175"/>
      <c r="W198" s="175"/>
      <c r="Y198" s="160"/>
      <c r="Z198" s="158"/>
    </row>
    <row r="199" spans="2:26" ht="13.5" customHeight="1" thickBot="1" x14ac:dyDescent="0.45">
      <c r="B199" s="22"/>
      <c r="C199" s="23"/>
      <c r="D199" s="23"/>
      <c r="E199" s="23"/>
      <c r="F199" s="23"/>
      <c r="G199" s="23"/>
      <c r="H199" s="23"/>
      <c r="I199" s="23"/>
      <c r="J199" s="23"/>
      <c r="K199" s="23"/>
      <c r="L199" s="23"/>
      <c r="M199" s="23"/>
      <c r="N199" s="23"/>
      <c r="O199" s="23"/>
      <c r="P199" s="23"/>
      <c r="Q199" s="23"/>
      <c r="R199" s="23"/>
      <c r="S199" s="23"/>
      <c r="T199" s="23"/>
      <c r="U199" s="23"/>
      <c r="V199" s="23"/>
      <c r="W199" s="24"/>
      <c r="Y199" s="160"/>
      <c r="Z199" s="158"/>
    </row>
    <row r="200" spans="2:26" ht="13.5" customHeight="1" thickBot="1" x14ac:dyDescent="0.45">
      <c r="B200" s="25"/>
      <c r="C200" s="190" t="s">
        <v>168</v>
      </c>
      <c r="D200" s="190"/>
      <c r="E200" s="190"/>
      <c r="F200" s="190"/>
      <c r="G200" s="190"/>
      <c r="H200" s="190"/>
      <c r="I200" s="190"/>
      <c r="J200" s="190"/>
      <c r="K200" s="190"/>
      <c r="L200" s="190"/>
      <c r="M200" s="190"/>
      <c r="N200" s="190"/>
      <c r="O200" s="190"/>
      <c r="P200" s="190"/>
      <c r="Q200" s="190"/>
      <c r="R200" s="190"/>
      <c r="S200" s="190"/>
      <c r="T200" s="190"/>
      <c r="U200" s="190"/>
      <c r="V200" s="190"/>
      <c r="W200" s="11"/>
      <c r="Y200" s="160"/>
      <c r="Z200" s="158"/>
    </row>
    <row r="201" spans="2:26" ht="13.5" customHeight="1" thickBot="1" x14ac:dyDescent="0.45">
      <c r="B201" s="25"/>
      <c r="C201" s="190"/>
      <c r="D201" s="190"/>
      <c r="E201" s="190"/>
      <c r="F201" s="190"/>
      <c r="G201" s="190"/>
      <c r="H201" s="190"/>
      <c r="I201" s="190"/>
      <c r="J201" s="190"/>
      <c r="K201" s="190"/>
      <c r="L201" s="190"/>
      <c r="M201" s="190"/>
      <c r="N201" s="190"/>
      <c r="O201" s="190"/>
      <c r="P201" s="190"/>
      <c r="Q201" s="190"/>
      <c r="R201" s="190"/>
      <c r="S201" s="190"/>
      <c r="T201" s="190"/>
      <c r="U201" s="190"/>
      <c r="V201" s="190"/>
      <c r="W201" s="11"/>
      <c r="Y201" s="160"/>
      <c r="Z201" s="158"/>
    </row>
    <row r="202" spans="2:26" ht="13.5" customHeight="1" thickBot="1" x14ac:dyDescent="0.45">
      <c r="B202" s="25"/>
      <c r="C202" s="190"/>
      <c r="D202" s="190"/>
      <c r="E202" s="190"/>
      <c r="F202" s="190"/>
      <c r="G202" s="190"/>
      <c r="H202" s="190"/>
      <c r="I202" s="190"/>
      <c r="J202" s="190"/>
      <c r="K202" s="190"/>
      <c r="L202" s="190"/>
      <c r="M202" s="190"/>
      <c r="N202" s="190"/>
      <c r="O202" s="190"/>
      <c r="P202" s="190"/>
      <c r="Q202" s="190"/>
      <c r="R202" s="190"/>
      <c r="S202" s="190"/>
      <c r="T202" s="190"/>
      <c r="U202" s="190"/>
      <c r="V202" s="190"/>
      <c r="W202" s="11"/>
      <c r="Y202" s="160"/>
      <c r="Z202" s="158"/>
    </row>
    <row r="203" spans="2:26" ht="13.5" customHeight="1" thickBot="1" x14ac:dyDescent="0.45">
      <c r="B203" s="25"/>
      <c r="C203" s="190"/>
      <c r="D203" s="190"/>
      <c r="E203" s="190"/>
      <c r="F203" s="190"/>
      <c r="G203" s="190"/>
      <c r="H203" s="190"/>
      <c r="I203" s="190"/>
      <c r="J203" s="190"/>
      <c r="K203" s="190"/>
      <c r="L203" s="190"/>
      <c r="M203" s="190"/>
      <c r="N203" s="190"/>
      <c r="O203" s="190"/>
      <c r="P203" s="190"/>
      <c r="Q203" s="190"/>
      <c r="R203" s="190"/>
      <c r="S203" s="190"/>
      <c r="T203" s="190"/>
      <c r="U203" s="190"/>
      <c r="V203" s="190"/>
      <c r="W203" s="11"/>
      <c r="Y203" s="160"/>
      <c r="Z203" s="158"/>
    </row>
    <row r="204" spans="2:26" ht="13.5" customHeight="1" thickBot="1" x14ac:dyDescent="0.45">
      <c r="B204" s="25"/>
      <c r="C204" s="259" t="str">
        <f>設定シート!J58</f>
        <v/>
      </c>
      <c r="D204" s="259"/>
      <c r="E204" s="259"/>
      <c r="F204" s="259"/>
      <c r="G204" s="259"/>
      <c r="H204" s="259"/>
      <c r="I204" s="259"/>
      <c r="J204" s="259"/>
      <c r="K204" s="259"/>
      <c r="L204" s="259"/>
      <c r="M204" s="259"/>
      <c r="N204" s="259"/>
      <c r="O204" s="259"/>
      <c r="P204" s="259"/>
      <c r="Q204" s="259"/>
      <c r="R204" s="259"/>
      <c r="S204" s="259"/>
      <c r="T204" s="259"/>
      <c r="U204" s="259"/>
      <c r="V204" s="259"/>
      <c r="W204" s="11"/>
      <c r="Y204" s="160"/>
      <c r="Z204" s="158"/>
    </row>
    <row r="205" spans="2:26" ht="13.5" customHeight="1" thickBot="1" x14ac:dyDescent="0.45">
      <c r="B205" s="25"/>
      <c r="C205" s="259"/>
      <c r="D205" s="259"/>
      <c r="E205" s="259"/>
      <c r="F205" s="259"/>
      <c r="G205" s="259"/>
      <c r="H205" s="259"/>
      <c r="I205" s="259"/>
      <c r="J205" s="259"/>
      <c r="K205" s="259"/>
      <c r="L205" s="259"/>
      <c r="M205" s="259"/>
      <c r="N205" s="259"/>
      <c r="O205" s="259"/>
      <c r="P205" s="259"/>
      <c r="Q205" s="259"/>
      <c r="R205" s="259"/>
      <c r="S205" s="259"/>
      <c r="T205" s="259"/>
      <c r="U205" s="259"/>
      <c r="V205" s="259"/>
      <c r="W205" s="11"/>
      <c r="Y205" s="160"/>
      <c r="Z205" s="158"/>
    </row>
    <row r="206" spans="2:26" ht="13.5" customHeight="1" thickBot="1" x14ac:dyDescent="0.45">
      <c r="B206" s="25"/>
      <c r="C206" s="259"/>
      <c r="D206" s="259"/>
      <c r="E206" s="259"/>
      <c r="F206" s="259"/>
      <c r="G206" s="259"/>
      <c r="H206" s="259"/>
      <c r="I206" s="259"/>
      <c r="J206" s="259"/>
      <c r="K206" s="259"/>
      <c r="L206" s="259"/>
      <c r="M206" s="259"/>
      <c r="N206" s="259"/>
      <c r="O206" s="259"/>
      <c r="P206" s="259"/>
      <c r="Q206" s="259"/>
      <c r="R206" s="259"/>
      <c r="S206" s="259"/>
      <c r="T206" s="259"/>
      <c r="U206" s="259"/>
      <c r="V206" s="259"/>
      <c r="W206" s="11"/>
      <c r="Y206" s="160"/>
      <c r="Z206" s="158"/>
    </row>
    <row r="207" spans="2:26" ht="13.5" customHeight="1" thickBot="1" x14ac:dyDescent="0.45">
      <c r="B207" s="25"/>
      <c r="C207" s="259"/>
      <c r="D207" s="259"/>
      <c r="E207" s="259"/>
      <c r="F207" s="259"/>
      <c r="G207" s="259"/>
      <c r="H207" s="259"/>
      <c r="I207" s="259"/>
      <c r="J207" s="259"/>
      <c r="K207" s="259"/>
      <c r="L207" s="259"/>
      <c r="M207" s="259"/>
      <c r="N207" s="259"/>
      <c r="O207" s="259"/>
      <c r="P207" s="259"/>
      <c r="Q207" s="259"/>
      <c r="R207" s="259"/>
      <c r="S207" s="259"/>
      <c r="T207" s="259"/>
      <c r="U207" s="259"/>
      <c r="V207" s="259"/>
      <c r="W207" s="11"/>
      <c r="Y207" s="160"/>
      <c r="Z207" s="158"/>
    </row>
    <row r="208" spans="2:26" ht="13.5" customHeight="1" thickBot="1" x14ac:dyDescent="0.45">
      <c r="B208" s="25"/>
      <c r="C208" s="259" t="str">
        <f>設定シート!J59</f>
        <v/>
      </c>
      <c r="D208" s="259"/>
      <c r="E208" s="259"/>
      <c r="F208" s="259"/>
      <c r="G208" s="259"/>
      <c r="H208" s="259"/>
      <c r="I208" s="259"/>
      <c r="J208" s="259"/>
      <c r="K208" s="259"/>
      <c r="L208" s="259"/>
      <c r="M208" s="259"/>
      <c r="N208" s="259"/>
      <c r="O208" s="259"/>
      <c r="P208" s="259"/>
      <c r="Q208" s="259"/>
      <c r="R208" s="259"/>
      <c r="S208" s="259"/>
      <c r="T208" s="259"/>
      <c r="U208" s="259"/>
      <c r="V208" s="259"/>
      <c r="W208" s="11"/>
      <c r="Y208" s="160"/>
      <c r="Z208" s="158"/>
    </row>
    <row r="209" spans="1:26" ht="13.5" customHeight="1" thickBot="1" x14ac:dyDescent="0.45">
      <c r="B209" s="25"/>
      <c r="C209" s="259"/>
      <c r="D209" s="259"/>
      <c r="E209" s="259"/>
      <c r="F209" s="259"/>
      <c r="G209" s="259"/>
      <c r="H209" s="259"/>
      <c r="I209" s="259"/>
      <c r="J209" s="259"/>
      <c r="K209" s="259"/>
      <c r="L209" s="259"/>
      <c r="M209" s="259"/>
      <c r="N209" s="259"/>
      <c r="O209" s="259"/>
      <c r="P209" s="259"/>
      <c r="Q209" s="259"/>
      <c r="R209" s="259"/>
      <c r="S209" s="259"/>
      <c r="T209" s="259"/>
      <c r="U209" s="259"/>
      <c r="V209" s="259"/>
      <c r="W209" s="11"/>
      <c r="Y209" s="160"/>
      <c r="Z209" s="158"/>
    </row>
    <row r="210" spans="1:26" ht="13.5" customHeight="1" thickBot="1" x14ac:dyDescent="0.45">
      <c r="B210" s="25"/>
      <c r="C210" s="259"/>
      <c r="D210" s="259"/>
      <c r="E210" s="259"/>
      <c r="F210" s="259"/>
      <c r="G210" s="259"/>
      <c r="H210" s="259"/>
      <c r="I210" s="259"/>
      <c r="J210" s="259"/>
      <c r="K210" s="259"/>
      <c r="L210" s="259"/>
      <c r="M210" s="259"/>
      <c r="N210" s="259"/>
      <c r="O210" s="259"/>
      <c r="P210" s="259"/>
      <c r="Q210" s="259"/>
      <c r="R210" s="259"/>
      <c r="S210" s="259"/>
      <c r="T210" s="259"/>
      <c r="U210" s="259"/>
      <c r="V210" s="259"/>
      <c r="W210" s="11"/>
      <c r="Y210" s="160"/>
      <c r="Z210" s="158"/>
    </row>
    <row r="211" spans="1:26" ht="13.5" customHeight="1" thickBot="1" x14ac:dyDescent="0.45">
      <c r="B211" s="25"/>
      <c r="C211" s="259"/>
      <c r="D211" s="259"/>
      <c r="E211" s="259"/>
      <c r="F211" s="259"/>
      <c r="G211" s="259"/>
      <c r="H211" s="259"/>
      <c r="I211" s="259"/>
      <c r="J211" s="259"/>
      <c r="K211" s="259"/>
      <c r="L211" s="259"/>
      <c r="M211" s="259"/>
      <c r="N211" s="259"/>
      <c r="O211" s="259"/>
      <c r="P211" s="259"/>
      <c r="Q211" s="259"/>
      <c r="R211" s="259"/>
      <c r="S211" s="259"/>
      <c r="T211" s="259"/>
      <c r="U211" s="259"/>
      <c r="V211" s="259"/>
      <c r="W211" s="11"/>
      <c r="Y211" s="160"/>
      <c r="Z211" s="158"/>
    </row>
    <row r="212" spans="1:26" ht="13.5" customHeight="1" thickBot="1" x14ac:dyDescent="0.45">
      <c r="B212" s="25"/>
      <c r="C212" s="190"/>
      <c r="D212" s="190"/>
      <c r="E212" s="190"/>
      <c r="F212" s="190"/>
      <c r="G212" s="190"/>
      <c r="H212" s="190"/>
      <c r="I212" s="190"/>
      <c r="J212" s="190"/>
      <c r="K212" s="190"/>
      <c r="L212" s="190"/>
      <c r="M212" s="190"/>
      <c r="N212" s="190"/>
      <c r="O212" s="190"/>
      <c r="P212" s="190"/>
      <c r="Q212" s="190"/>
      <c r="R212" s="190"/>
      <c r="S212" s="190"/>
      <c r="T212" s="190"/>
      <c r="U212" s="190"/>
      <c r="V212" s="190"/>
      <c r="W212" s="11"/>
      <c r="Y212" s="160"/>
      <c r="Z212" s="158"/>
    </row>
    <row r="213" spans="1:26" ht="13.5" customHeight="1" thickBot="1" x14ac:dyDescent="0.45">
      <c r="B213" s="25"/>
      <c r="C213" s="190"/>
      <c r="D213" s="190"/>
      <c r="E213" s="190"/>
      <c r="F213" s="190"/>
      <c r="G213" s="190"/>
      <c r="H213" s="190"/>
      <c r="I213" s="190"/>
      <c r="J213" s="190"/>
      <c r="K213" s="190"/>
      <c r="L213" s="190"/>
      <c r="M213" s="190"/>
      <c r="N213" s="190"/>
      <c r="O213" s="190"/>
      <c r="P213" s="190"/>
      <c r="Q213" s="190"/>
      <c r="R213" s="190"/>
      <c r="S213" s="190"/>
      <c r="T213" s="190"/>
      <c r="U213" s="190"/>
      <c r="V213" s="190"/>
      <c r="W213" s="11"/>
      <c r="Y213" s="160"/>
      <c r="Z213" s="158"/>
    </row>
    <row r="214" spans="1:26" ht="13.5" customHeight="1" thickBot="1" x14ac:dyDescent="0.45">
      <c r="B214" s="25"/>
      <c r="C214" s="190"/>
      <c r="D214" s="190"/>
      <c r="E214" s="190"/>
      <c r="F214" s="190"/>
      <c r="G214" s="190"/>
      <c r="H214" s="190"/>
      <c r="I214" s="190"/>
      <c r="J214" s="190"/>
      <c r="K214" s="190"/>
      <c r="L214" s="190"/>
      <c r="M214" s="190"/>
      <c r="N214" s="190"/>
      <c r="O214" s="190"/>
      <c r="P214" s="190"/>
      <c r="Q214" s="190"/>
      <c r="R214" s="190"/>
      <c r="S214" s="190"/>
      <c r="T214" s="190"/>
      <c r="U214" s="190"/>
      <c r="V214" s="190"/>
      <c r="W214" s="11"/>
      <c r="Y214" s="160"/>
      <c r="Z214" s="158"/>
    </row>
    <row r="215" spans="1:26" ht="13.5" customHeight="1" thickBot="1" x14ac:dyDescent="0.45">
      <c r="B215" s="25"/>
      <c r="C215" s="190"/>
      <c r="D215" s="190"/>
      <c r="E215" s="190"/>
      <c r="F215" s="190"/>
      <c r="G215" s="190"/>
      <c r="H215" s="190"/>
      <c r="I215" s="190"/>
      <c r="J215" s="190"/>
      <c r="K215" s="190"/>
      <c r="L215" s="190"/>
      <c r="M215" s="190"/>
      <c r="N215" s="190"/>
      <c r="O215" s="190"/>
      <c r="P215" s="190"/>
      <c r="Q215" s="190"/>
      <c r="R215" s="190"/>
      <c r="S215" s="190"/>
      <c r="T215" s="190"/>
      <c r="U215" s="190"/>
      <c r="V215" s="190"/>
      <c r="W215" s="11"/>
      <c r="Y215" s="160"/>
      <c r="Z215" s="158"/>
    </row>
    <row r="216" spans="1:26" ht="13.5" customHeight="1" thickBot="1" x14ac:dyDescent="0.45">
      <c r="B216" s="25"/>
      <c r="W216" s="11"/>
      <c r="Y216" s="160"/>
      <c r="Z216" s="158"/>
    </row>
    <row r="217" spans="1:26" ht="13.5" customHeight="1" thickBot="1" x14ac:dyDescent="0.45">
      <c r="B217" s="26"/>
      <c r="C217" s="27"/>
      <c r="D217" s="27"/>
      <c r="E217" s="27"/>
      <c r="F217" s="27"/>
      <c r="G217" s="27"/>
      <c r="H217" s="27"/>
      <c r="I217" s="27"/>
      <c r="J217" s="27"/>
      <c r="K217" s="27"/>
      <c r="L217" s="27"/>
      <c r="M217" s="27"/>
      <c r="N217" s="27"/>
      <c r="O217" s="27"/>
      <c r="P217" s="27"/>
      <c r="Q217" s="27"/>
      <c r="R217" s="27"/>
      <c r="S217" s="27"/>
      <c r="T217" s="27"/>
      <c r="U217" s="27"/>
      <c r="V217" s="27"/>
      <c r="W217" s="28"/>
      <c r="Y217" s="160"/>
      <c r="Z217" s="158"/>
    </row>
    <row r="218" spans="1:26" ht="13.5" customHeight="1" thickBot="1" x14ac:dyDescent="0.45">
      <c r="Y218" s="160"/>
      <c r="Z218" s="158"/>
    </row>
    <row r="219" spans="1:26" ht="13.5" customHeight="1" thickBot="1" x14ac:dyDescent="0.45">
      <c r="Y219" s="160"/>
      <c r="Z219" s="158"/>
    </row>
    <row r="220" spans="1:26" ht="13.5" customHeight="1" thickBot="1" x14ac:dyDescent="0.45">
      <c r="Y220" s="160"/>
      <c r="Z220" s="158"/>
    </row>
    <row r="221" spans="1:26" ht="13.5" customHeight="1" thickBot="1" x14ac:dyDescent="0.45">
      <c r="A221" s="190" t="s">
        <v>129</v>
      </c>
      <c r="B221" s="190"/>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60" t="s">
        <v>284</v>
      </c>
      <c r="Z221" s="158"/>
    </row>
    <row r="222" spans="1:26" ht="13.5" customHeight="1" thickBot="1" x14ac:dyDescent="0.45">
      <c r="B222" s="221" t="s">
        <v>169</v>
      </c>
      <c r="C222" s="221"/>
      <c r="D222" s="221"/>
      <c r="E222" s="221"/>
      <c r="F222" s="221"/>
      <c r="G222" s="221"/>
      <c r="H222" s="221"/>
      <c r="I222" s="221"/>
      <c r="J222" s="221"/>
      <c r="K222" s="221"/>
      <c r="L222" s="221"/>
      <c r="M222" s="221"/>
      <c r="N222" s="221"/>
      <c r="O222" s="221"/>
      <c r="P222" s="221"/>
      <c r="Q222" s="221"/>
      <c r="R222" s="221"/>
      <c r="S222" s="221"/>
      <c r="T222" s="221"/>
      <c r="U222" s="221"/>
      <c r="V222" s="221"/>
      <c r="W222" s="221"/>
      <c r="Y222" s="160"/>
      <c r="Z222" s="158"/>
    </row>
    <row r="223" spans="1:26" ht="13.5" customHeight="1" thickBot="1" x14ac:dyDescent="0.45">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Y223" s="160"/>
      <c r="Z223" s="158"/>
    </row>
    <row r="224" spans="1:26" ht="13.5" customHeight="1" thickBot="1" x14ac:dyDescent="0.45">
      <c r="B224" s="175" t="s">
        <v>170</v>
      </c>
      <c r="C224" s="175"/>
      <c r="D224" s="175"/>
      <c r="E224" s="175"/>
      <c r="F224" s="175"/>
      <c r="G224" s="175"/>
      <c r="H224" s="175"/>
      <c r="I224" s="175"/>
      <c r="J224" s="175"/>
      <c r="K224" s="175"/>
      <c r="L224" s="175"/>
      <c r="M224" s="175"/>
      <c r="N224" s="175"/>
      <c r="O224" s="175"/>
      <c r="P224" s="175"/>
      <c r="Q224" s="175"/>
      <c r="R224" s="175"/>
      <c r="S224" s="175"/>
      <c r="T224" s="175"/>
      <c r="U224" s="175"/>
      <c r="V224" s="175"/>
      <c r="W224" s="175"/>
      <c r="Y224" s="160"/>
      <c r="Z224" s="158"/>
    </row>
    <row r="225" spans="2:26" ht="13.5" customHeight="1" thickBot="1" x14ac:dyDescent="0.4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Y225" s="160"/>
      <c r="Z225" s="158"/>
    </row>
    <row r="226" spans="2:26" ht="13.5" customHeight="1" thickBot="1" x14ac:dyDescent="0.45">
      <c r="Y226" s="160"/>
      <c r="Z226" s="158"/>
    </row>
    <row r="227" spans="2:26" ht="13.5" customHeight="1" thickBot="1" x14ac:dyDescent="0.45">
      <c r="B227" s="203" t="s">
        <v>171</v>
      </c>
      <c r="C227" s="203"/>
      <c r="D227" s="203"/>
      <c r="E227" s="203"/>
      <c r="F227" s="203"/>
      <c r="G227" s="203" t="str">
        <f>設定シート!J30</f>
        <v>0　0</v>
      </c>
      <c r="H227" s="203"/>
      <c r="I227" s="203"/>
      <c r="J227" s="203"/>
      <c r="K227" s="203"/>
      <c r="L227" s="203"/>
      <c r="M227" s="203"/>
      <c r="N227" s="203"/>
      <c r="O227" s="203"/>
      <c r="P227" s="203"/>
      <c r="Q227" s="203"/>
      <c r="R227" s="203"/>
      <c r="S227" s="203"/>
      <c r="T227" s="203"/>
      <c r="U227" s="203"/>
      <c r="V227" s="203"/>
      <c r="W227" s="203"/>
      <c r="Y227" s="160"/>
      <c r="Z227" s="158"/>
    </row>
    <row r="228" spans="2:26" ht="13.5" customHeight="1" thickBot="1" x14ac:dyDescent="0.45">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Y228" s="160"/>
      <c r="Z228" s="158"/>
    </row>
    <row r="229" spans="2:26" ht="13.5" customHeight="1" thickBot="1" x14ac:dyDescent="0.45">
      <c r="B229" s="284" t="str">
        <f>IF(設定シート!J83="0年以上","実務経験証明は不要です。そのまま白紙を添付してください","")</f>
        <v/>
      </c>
      <c r="C229" s="284"/>
      <c r="D229" s="284"/>
      <c r="E229" s="284"/>
      <c r="F229" s="284"/>
      <c r="G229" s="284"/>
      <c r="H229" s="284"/>
      <c r="I229" s="284"/>
      <c r="J229" s="284"/>
      <c r="K229" s="284"/>
      <c r="L229" s="284"/>
      <c r="M229" s="284"/>
      <c r="N229" s="284"/>
      <c r="O229" s="284"/>
      <c r="P229" s="284"/>
      <c r="Q229" s="284"/>
      <c r="R229" s="284"/>
      <c r="S229" s="284"/>
      <c r="T229" s="284"/>
      <c r="U229" s="284"/>
      <c r="V229" s="284"/>
      <c r="W229" s="284"/>
      <c r="Y229" s="160"/>
      <c r="Z229" s="158"/>
    </row>
    <row r="230" spans="2:26" ht="13.5" customHeight="1" thickBot="1" x14ac:dyDescent="0.45">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Y230" s="160"/>
      <c r="Z230" s="158"/>
    </row>
    <row r="231" spans="2:26" ht="13.5" customHeight="1" thickBot="1" x14ac:dyDescent="0.4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Y231" s="160"/>
      <c r="Z231" s="158"/>
    </row>
    <row r="232" spans="2:26" ht="13.5" customHeight="1" thickBot="1" x14ac:dyDescent="0.45">
      <c r="B232" s="162" t="str">
        <f>設定シート!J63</f>
        <v/>
      </c>
      <c r="C232" s="163"/>
      <c r="D232" s="163"/>
      <c r="E232" s="163"/>
      <c r="F232" s="163"/>
      <c r="G232" s="164"/>
      <c r="H232" s="162" t="str">
        <f>設定シート!J72</f>
        <v/>
      </c>
      <c r="I232" s="163"/>
      <c r="J232" s="164" t="s">
        <v>172</v>
      </c>
      <c r="K232" s="191" t="str">
        <f>"（勤務先）"&amp;'１入力用紙'!O116</f>
        <v>（勤務先）</v>
      </c>
      <c r="L232" s="192"/>
      <c r="M232" s="192"/>
      <c r="N232" s="192"/>
      <c r="O232" s="192"/>
      <c r="P232" s="192"/>
      <c r="Q232" s="192"/>
      <c r="R232" s="192"/>
      <c r="S232" s="192"/>
      <c r="T232" s="192"/>
      <c r="U232" s="192"/>
      <c r="V232" s="192"/>
      <c r="W232" s="193"/>
      <c r="Y232" s="160"/>
      <c r="Z232" s="158"/>
    </row>
    <row r="233" spans="2:26" ht="13.5" customHeight="1" thickBot="1" x14ac:dyDescent="0.45">
      <c r="B233" s="165"/>
      <c r="C233" s="166"/>
      <c r="D233" s="166"/>
      <c r="E233" s="166"/>
      <c r="F233" s="166"/>
      <c r="G233" s="167"/>
      <c r="H233" s="165"/>
      <c r="I233" s="166"/>
      <c r="J233" s="167"/>
      <c r="K233" s="194"/>
      <c r="L233" s="195"/>
      <c r="M233" s="195"/>
      <c r="N233" s="195"/>
      <c r="O233" s="195"/>
      <c r="P233" s="195"/>
      <c r="Q233" s="195"/>
      <c r="R233" s="195"/>
      <c r="S233" s="195"/>
      <c r="T233" s="195"/>
      <c r="U233" s="195"/>
      <c r="V233" s="195"/>
      <c r="W233" s="196"/>
      <c r="Y233" s="160"/>
      <c r="Z233" s="158"/>
    </row>
    <row r="234" spans="2:26" ht="13.5" customHeight="1" thickBot="1" x14ac:dyDescent="0.45">
      <c r="B234" s="200" t="s">
        <v>173</v>
      </c>
      <c r="C234" s="201"/>
      <c r="D234" s="201"/>
      <c r="E234" s="201"/>
      <c r="F234" s="201"/>
      <c r="G234" s="202"/>
      <c r="H234" s="165"/>
      <c r="I234" s="166"/>
      <c r="J234" s="167"/>
      <c r="K234" s="197"/>
      <c r="L234" s="198"/>
      <c r="M234" s="198"/>
      <c r="N234" s="198"/>
      <c r="O234" s="198"/>
      <c r="P234" s="198"/>
      <c r="Q234" s="198"/>
      <c r="R234" s="198"/>
      <c r="S234" s="198"/>
      <c r="T234" s="198"/>
      <c r="U234" s="198"/>
      <c r="V234" s="198"/>
      <c r="W234" s="199"/>
      <c r="Y234" s="160"/>
      <c r="Z234" s="158"/>
    </row>
    <row r="235" spans="2:26" ht="13.5" customHeight="1" thickBot="1" x14ac:dyDescent="0.45">
      <c r="B235" s="200"/>
      <c r="C235" s="201"/>
      <c r="D235" s="201"/>
      <c r="E235" s="201"/>
      <c r="F235" s="201"/>
      <c r="G235" s="202"/>
      <c r="H235" s="165" t="str">
        <f>設定シート!J76</f>
        <v/>
      </c>
      <c r="I235" s="166"/>
      <c r="J235" s="167" t="s">
        <v>174</v>
      </c>
      <c r="K235" s="194" t="str">
        <f>"（担当実務）"&amp;'１入力用紙'!O118</f>
        <v>（担当実務）</v>
      </c>
      <c r="L235" s="195"/>
      <c r="M235" s="195"/>
      <c r="N235" s="195"/>
      <c r="O235" s="195"/>
      <c r="P235" s="195"/>
      <c r="Q235" s="195"/>
      <c r="R235" s="195"/>
      <c r="S235" s="195"/>
      <c r="T235" s="195"/>
      <c r="U235" s="195"/>
      <c r="V235" s="195"/>
      <c r="W235" s="196"/>
      <c r="Y235" s="160"/>
      <c r="Z235" s="158"/>
    </row>
    <row r="236" spans="2:26" ht="13.5" customHeight="1" thickBot="1" x14ac:dyDescent="0.45">
      <c r="B236" s="165" t="str">
        <f>設定シート!J64</f>
        <v/>
      </c>
      <c r="C236" s="166"/>
      <c r="D236" s="166"/>
      <c r="E236" s="166"/>
      <c r="F236" s="166"/>
      <c r="G236" s="167"/>
      <c r="H236" s="165"/>
      <c r="I236" s="166"/>
      <c r="J236" s="167"/>
      <c r="K236" s="194"/>
      <c r="L236" s="195"/>
      <c r="M236" s="195"/>
      <c r="N236" s="195"/>
      <c r="O236" s="195"/>
      <c r="P236" s="195"/>
      <c r="Q236" s="195"/>
      <c r="R236" s="195"/>
      <c r="S236" s="195"/>
      <c r="T236" s="195"/>
      <c r="U236" s="195"/>
      <c r="V236" s="195"/>
      <c r="W236" s="196"/>
      <c r="Y236" s="160"/>
      <c r="Z236" s="158"/>
    </row>
    <row r="237" spans="2:26" ht="13.5" customHeight="1" thickBot="1" x14ac:dyDescent="0.45">
      <c r="B237" s="168"/>
      <c r="C237" s="169"/>
      <c r="D237" s="169"/>
      <c r="E237" s="169"/>
      <c r="F237" s="169"/>
      <c r="G237" s="170"/>
      <c r="H237" s="168"/>
      <c r="I237" s="169"/>
      <c r="J237" s="170"/>
      <c r="K237" s="197"/>
      <c r="L237" s="198"/>
      <c r="M237" s="198"/>
      <c r="N237" s="198"/>
      <c r="O237" s="198"/>
      <c r="P237" s="198"/>
      <c r="Q237" s="198"/>
      <c r="R237" s="198"/>
      <c r="S237" s="198"/>
      <c r="T237" s="198"/>
      <c r="U237" s="198"/>
      <c r="V237" s="198"/>
      <c r="W237" s="199"/>
      <c r="Y237" s="160"/>
      <c r="Z237" s="158"/>
    </row>
    <row r="238" spans="2:26" ht="13.5" customHeight="1" thickBot="1" x14ac:dyDescent="0.45">
      <c r="B238" s="162" t="str">
        <f>設定シート!J65</f>
        <v/>
      </c>
      <c r="C238" s="163"/>
      <c r="D238" s="163"/>
      <c r="E238" s="163"/>
      <c r="F238" s="163"/>
      <c r="G238" s="164"/>
      <c r="H238" s="162" t="str">
        <f>設定シート!J73</f>
        <v/>
      </c>
      <c r="I238" s="163"/>
      <c r="J238" s="164" t="s">
        <v>172</v>
      </c>
      <c r="K238" s="191" t="str">
        <f>"（勤務先）"&amp;'１入力用紙'!O126</f>
        <v>（勤務先）</v>
      </c>
      <c r="L238" s="192"/>
      <c r="M238" s="192"/>
      <c r="N238" s="192"/>
      <c r="O238" s="192"/>
      <c r="P238" s="192"/>
      <c r="Q238" s="192"/>
      <c r="R238" s="192"/>
      <c r="S238" s="192"/>
      <c r="T238" s="192"/>
      <c r="U238" s="192"/>
      <c r="V238" s="192"/>
      <c r="W238" s="193"/>
      <c r="Y238" s="160"/>
      <c r="Z238" s="158"/>
    </row>
    <row r="239" spans="2:26" ht="13.5" customHeight="1" thickBot="1" x14ac:dyDescent="0.45">
      <c r="B239" s="165"/>
      <c r="C239" s="166"/>
      <c r="D239" s="166"/>
      <c r="E239" s="166"/>
      <c r="F239" s="166"/>
      <c r="G239" s="167"/>
      <c r="H239" s="165"/>
      <c r="I239" s="166"/>
      <c r="J239" s="167"/>
      <c r="K239" s="194"/>
      <c r="L239" s="195"/>
      <c r="M239" s="195"/>
      <c r="N239" s="195"/>
      <c r="O239" s="195"/>
      <c r="P239" s="195"/>
      <c r="Q239" s="195"/>
      <c r="R239" s="195"/>
      <c r="S239" s="195"/>
      <c r="T239" s="195"/>
      <c r="U239" s="195"/>
      <c r="V239" s="195"/>
      <c r="W239" s="196"/>
      <c r="Y239" s="160"/>
      <c r="Z239" s="158"/>
    </row>
    <row r="240" spans="2:26" ht="13.5" customHeight="1" thickBot="1" x14ac:dyDescent="0.45">
      <c r="B240" s="200" t="s">
        <v>173</v>
      </c>
      <c r="C240" s="201"/>
      <c r="D240" s="201"/>
      <c r="E240" s="201"/>
      <c r="F240" s="201"/>
      <c r="G240" s="202"/>
      <c r="H240" s="165"/>
      <c r="I240" s="166"/>
      <c r="J240" s="167"/>
      <c r="K240" s="197"/>
      <c r="L240" s="198"/>
      <c r="M240" s="198"/>
      <c r="N240" s="198"/>
      <c r="O240" s="198"/>
      <c r="P240" s="198"/>
      <c r="Q240" s="198"/>
      <c r="R240" s="198"/>
      <c r="S240" s="198"/>
      <c r="T240" s="198"/>
      <c r="U240" s="198"/>
      <c r="V240" s="198"/>
      <c r="W240" s="199"/>
      <c r="Y240" s="160"/>
      <c r="Z240" s="158"/>
    </row>
    <row r="241" spans="2:26" ht="13.5" customHeight="1" thickBot="1" x14ac:dyDescent="0.45">
      <c r="B241" s="200"/>
      <c r="C241" s="201"/>
      <c r="D241" s="201"/>
      <c r="E241" s="201"/>
      <c r="F241" s="201"/>
      <c r="G241" s="202"/>
      <c r="H241" s="165" t="str">
        <f>設定シート!J77</f>
        <v/>
      </c>
      <c r="I241" s="166"/>
      <c r="J241" s="167" t="s">
        <v>174</v>
      </c>
      <c r="K241" s="194" t="str">
        <f>"（担当実務）"&amp;'１入力用紙'!O128</f>
        <v>（担当実務）</v>
      </c>
      <c r="L241" s="195"/>
      <c r="M241" s="195"/>
      <c r="N241" s="195"/>
      <c r="O241" s="195"/>
      <c r="P241" s="195"/>
      <c r="Q241" s="195"/>
      <c r="R241" s="195"/>
      <c r="S241" s="195"/>
      <c r="T241" s="195"/>
      <c r="U241" s="195"/>
      <c r="V241" s="195"/>
      <c r="W241" s="196"/>
      <c r="Y241" s="160"/>
      <c r="Z241" s="158"/>
    </row>
    <row r="242" spans="2:26" ht="13.5" customHeight="1" thickBot="1" x14ac:dyDescent="0.45">
      <c r="B242" s="165" t="str">
        <f>設定シート!J66</f>
        <v/>
      </c>
      <c r="C242" s="166"/>
      <c r="D242" s="166"/>
      <c r="E242" s="166"/>
      <c r="F242" s="166"/>
      <c r="G242" s="167"/>
      <c r="H242" s="165"/>
      <c r="I242" s="166"/>
      <c r="J242" s="167"/>
      <c r="K242" s="194"/>
      <c r="L242" s="195"/>
      <c r="M242" s="195"/>
      <c r="N242" s="195"/>
      <c r="O242" s="195"/>
      <c r="P242" s="195"/>
      <c r="Q242" s="195"/>
      <c r="R242" s="195"/>
      <c r="S242" s="195"/>
      <c r="T242" s="195"/>
      <c r="U242" s="195"/>
      <c r="V242" s="195"/>
      <c r="W242" s="196"/>
      <c r="Y242" s="160"/>
      <c r="Z242" s="158"/>
    </row>
    <row r="243" spans="2:26" ht="13.5" customHeight="1" thickBot="1" x14ac:dyDescent="0.45">
      <c r="B243" s="168"/>
      <c r="C243" s="169"/>
      <c r="D243" s="169"/>
      <c r="E243" s="169"/>
      <c r="F243" s="169"/>
      <c r="G243" s="170"/>
      <c r="H243" s="168"/>
      <c r="I243" s="169"/>
      <c r="J243" s="170"/>
      <c r="K243" s="197"/>
      <c r="L243" s="198"/>
      <c r="M243" s="198"/>
      <c r="N243" s="198"/>
      <c r="O243" s="198"/>
      <c r="P243" s="198"/>
      <c r="Q243" s="198"/>
      <c r="R243" s="198"/>
      <c r="S243" s="198"/>
      <c r="T243" s="198"/>
      <c r="U243" s="198"/>
      <c r="V243" s="198"/>
      <c r="W243" s="199"/>
      <c r="Y243" s="160"/>
      <c r="Z243" s="158"/>
    </row>
    <row r="244" spans="2:26" ht="13.5" customHeight="1" thickBot="1" x14ac:dyDescent="0.45">
      <c r="B244" s="162" t="str">
        <f>設定シート!J67</f>
        <v/>
      </c>
      <c r="C244" s="163"/>
      <c r="D244" s="163"/>
      <c r="E244" s="163"/>
      <c r="F244" s="163"/>
      <c r="G244" s="164"/>
      <c r="H244" s="162" t="str">
        <f>設定シート!J74</f>
        <v/>
      </c>
      <c r="I244" s="163"/>
      <c r="J244" s="164" t="s">
        <v>172</v>
      </c>
      <c r="K244" s="191" t="str">
        <f>"（勤務先）"&amp;'１入力用紙'!O136</f>
        <v>（勤務先）</v>
      </c>
      <c r="L244" s="192"/>
      <c r="M244" s="192"/>
      <c r="N244" s="192"/>
      <c r="O244" s="192"/>
      <c r="P244" s="192"/>
      <c r="Q244" s="192"/>
      <c r="R244" s="192"/>
      <c r="S244" s="192"/>
      <c r="T244" s="192"/>
      <c r="U244" s="192"/>
      <c r="V244" s="192"/>
      <c r="W244" s="193"/>
      <c r="Y244" s="160"/>
      <c r="Z244" s="158"/>
    </row>
    <row r="245" spans="2:26" ht="13.5" customHeight="1" thickBot="1" x14ac:dyDescent="0.45">
      <c r="B245" s="165"/>
      <c r="C245" s="166"/>
      <c r="D245" s="166"/>
      <c r="E245" s="166"/>
      <c r="F245" s="166"/>
      <c r="G245" s="167"/>
      <c r="H245" s="165"/>
      <c r="I245" s="166"/>
      <c r="J245" s="167"/>
      <c r="K245" s="194"/>
      <c r="L245" s="195"/>
      <c r="M245" s="195"/>
      <c r="N245" s="195"/>
      <c r="O245" s="195"/>
      <c r="P245" s="195"/>
      <c r="Q245" s="195"/>
      <c r="R245" s="195"/>
      <c r="S245" s="195"/>
      <c r="T245" s="195"/>
      <c r="U245" s="195"/>
      <c r="V245" s="195"/>
      <c r="W245" s="196"/>
      <c r="Y245" s="160"/>
      <c r="Z245" s="158"/>
    </row>
    <row r="246" spans="2:26" ht="13.5" customHeight="1" thickBot="1" x14ac:dyDescent="0.45">
      <c r="B246" s="200" t="s">
        <v>173</v>
      </c>
      <c r="C246" s="201"/>
      <c r="D246" s="201"/>
      <c r="E246" s="201"/>
      <c r="F246" s="201"/>
      <c r="G246" s="202"/>
      <c r="H246" s="165"/>
      <c r="I246" s="166"/>
      <c r="J246" s="167"/>
      <c r="K246" s="197"/>
      <c r="L246" s="198"/>
      <c r="M246" s="198"/>
      <c r="N246" s="198"/>
      <c r="O246" s="198"/>
      <c r="P246" s="198"/>
      <c r="Q246" s="198"/>
      <c r="R246" s="198"/>
      <c r="S246" s="198"/>
      <c r="T246" s="198"/>
      <c r="U246" s="198"/>
      <c r="V246" s="198"/>
      <c r="W246" s="199"/>
      <c r="Y246" s="160"/>
      <c r="Z246" s="158"/>
    </row>
    <row r="247" spans="2:26" ht="13.5" customHeight="1" thickBot="1" x14ac:dyDescent="0.45">
      <c r="B247" s="200"/>
      <c r="C247" s="201"/>
      <c r="D247" s="201"/>
      <c r="E247" s="201"/>
      <c r="F247" s="201"/>
      <c r="G247" s="202"/>
      <c r="H247" s="165" t="str">
        <f>設定シート!J78</f>
        <v/>
      </c>
      <c r="I247" s="166"/>
      <c r="J247" s="167" t="s">
        <v>174</v>
      </c>
      <c r="K247" s="194" t="str">
        <f>"（担当実務）"&amp;'１入力用紙'!O138</f>
        <v>（担当実務）</v>
      </c>
      <c r="L247" s="195"/>
      <c r="M247" s="195"/>
      <c r="N247" s="195"/>
      <c r="O247" s="195"/>
      <c r="P247" s="195"/>
      <c r="Q247" s="195"/>
      <c r="R247" s="195"/>
      <c r="S247" s="195"/>
      <c r="T247" s="195"/>
      <c r="U247" s="195"/>
      <c r="V247" s="195"/>
      <c r="W247" s="196"/>
      <c r="Y247" s="160"/>
      <c r="Z247" s="158"/>
    </row>
    <row r="248" spans="2:26" ht="13.5" customHeight="1" thickBot="1" x14ac:dyDescent="0.45">
      <c r="B248" s="165" t="str">
        <f>設定シート!J68</f>
        <v/>
      </c>
      <c r="C248" s="166"/>
      <c r="D248" s="166"/>
      <c r="E248" s="166"/>
      <c r="F248" s="166"/>
      <c r="G248" s="167"/>
      <c r="H248" s="165"/>
      <c r="I248" s="166"/>
      <c r="J248" s="167"/>
      <c r="K248" s="194"/>
      <c r="L248" s="195"/>
      <c r="M248" s="195"/>
      <c r="N248" s="195"/>
      <c r="O248" s="195"/>
      <c r="P248" s="195"/>
      <c r="Q248" s="195"/>
      <c r="R248" s="195"/>
      <c r="S248" s="195"/>
      <c r="T248" s="195"/>
      <c r="U248" s="195"/>
      <c r="V248" s="195"/>
      <c r="W248" s="196"/>
      <c r="Y248" s="160"/>
      <c r="Z248" s="158"/>
    </row>
    <row r="249" spans="2:26" ht="13.5" customHeight="1" thickBot="1" x14ac:dyDescent="0.45">
      <c r="B249" s="168"/>
      <c r="C249" s="169"/>
      <c r="D249" s="169"/>
      <c r="E249" s="169"/>
      <c r="F249" s="169"/>
      <c r="G249" s="170"/>
      <c r="H249" s="168"/>
      <c r="I249" s="169"/>
      <c r="J249" s="170"/>
      <c r="K249" s="197"/>
      <c r="L249" s="198"/>
      <c r="M249" s="198"/>
      <c r="N249" s="198"/>
      <c r="O249" s="198"/>
      <c r="P249" s="198"/>
      <c r="Q249" s="198"/>
      <c r="R249" s="198"/>
      <c r="S249" s="198"/>
      <c r="T249" s="198"/>
      <c r="U249" s="198"/>
      <c r="V249" s="198"/>
      <c r="W249" s="199"/>
      <c r="Y249" s="160"/>
      <c r="Z249" s="158"/>
    </row>
    <row r="250" spans="2:26" ht="13.5" customHeight="1" thickBot="1" x14ac:dyDescent="0.45">
      <c r="B250" s="162" t="str">
        <f>設定シート!J69</f>
        <v/>
      </c>
      <c r="C250" s="163"/>
      <c r="D250" s="163"/>
      <c r="E250" s="163"/>
      <c r="F250" s="163"/>
      <c r="G250" s="164"/>
      <c r="H250" s="162" t="str">
        <f>設定シート!J75</f>
        <v/>
      </c>
      <c r="I250" s="163"/>
      <c r="J250" s="164" t="s">
        <v>172</v>
      </c>
      <c r="K250" s="191" t="str">
        <f>"（勤務先）"&amp;'１入力用紙'!O146</f>
        <v>（勤務先）</v>
      </c>
      <c r="L250" s="192"/>
      <c r="M250" s="192"/>
      <c r="N250" s="192"/>
      <c r="O250" s="192"/>
      <c r="P250" s="192"/>
      <c r="Q250" s="192"/>
      <c r="R250" s="192"/>
      <c r="S250" s="192"/>
      <c r="T250" s="192"/>
      <c r="U250" s="192"/>
      <c r="V250" s="192"/>
      <c r="W250" s="193"/>
      <c r="Y250" s="160"/>
      <c r="Z250" s="158"/>
    </row>
    <row r="251" spans="2:26" ht="13.5" customHeight="1" thickBot="1" x14ac:dyDescent="0.45">
      <c r="B251" s="165"/>
      <c r="C251" s="166"/>
      <c r="D251" s="166"/>
      <c r="E251" s="166"/>
      <c r="F251" s="166"/>
      <c r="G251" s="167"/>
      <c r="H251" s="165"/>
      <c r="I251" s="166"/>
      <c r="J251" s="167"/>
      <c r="K251" s="194"/>
      <c r="L251" s="195"/>
      <c r="M251" s="195"/>
      <c r="N251" s="195"/>
      <c r="O251" s="195"/>
      <c r="P251" s="195"/>
      <c r="Q251" s="195"/>
      <c r="R251" s="195"/>
      <c r="S251" s="195"/>
      <c r="T251" s="195"/>
      <c r="U251" s="195"/>
      <c r="V251" s="195"/>
      <c r="W251" s="196"/>
      <c r="Y251" s="160"/>
      <c r="Z251" s="158"/>
    </row>
    <row r="252" spans="2:26" ht="13.5" customHeight="1" thickBot="1" x14ac:dyDescent="0.45">
      <c r="B252" s="200" t="s">
        <v>173</v>
      </c>
      <c r="C252" s="201"/>
      <c r="D252" s="201"/>
      <c r="E252" s="201"/>
      <c r="F252" s="201"/>
      <c r="G252" s="202"/>
      <c r="H252" s="165"/>
      <c r="I252" s="166"/>
      <c r="J252" s="167"/>
      <c r="K252" s="197"/>
      <c r="L252" s="198"/>
      <c r="M252" s="198"/>
      <c r="N252" s="198"/>
      <c r="O252" s="198"/>
      <c r="P252" s="198"/>
      <c r="Q252" s="198"/>
      <c r="R252" s="198"/>
      <c r="S252" s="198"/>
      <c r="T252" s="198"/>
      <c r="U252" s="198"/>
      <c r="V252" s="198"/>
      <c r="W252" s="199"/>
      <c r="Y252" s="160"/>
      <c r="Z252" s="158"/>
    </row>
    <row r="253" spans="2:26" ht="13.5" customHeight="1" thickBot="1" x14ac:dyDescent="0.45">
      <c r="B253" s="200"/>
      <c r="C253" s="201"/>
      <c r="D253" s="201"/>
      <c r="E253" s="201"/>
      <c r="F253" s="201"/>
      <c r="G253" s="202"/>
      <c r="H253" s="165" t="str">
        <f>設定シート!J79</f>
        <v/>
      </c>
      <c r="I253" s="166"/>
      <c r="J253" s="167" t="s">
        <v>174</v>
      </c>
      <c r="K253" s="194" t="str">
        <f>"（担当実務）"&amp;'１入力用紙'!O148</f>
        <v>（担当実務）</v>
      </c>
      <c r="L253" s="195"/>
      <c r="M253" s="195"/>
      <c r="N253" s="195"/>
      <c r="O253" s="195"/>
      <c r="P253" s="195"/>
      <c r="Q253" s="195"/>
      <c r="R253" s="195"/>
      <c r="S253" s="195"/>
      <c r="T253" s="195"/>
      <c r="U253" s="195"/>
      <c r="V253" s="195"/>
      <c r="W253" s="196"/>
      <c r="Y253" s="160"/>
      <c r="Z253" s="158"/>
    </row>
    <row r="254" spans="2:26" ht="13.5" customHeight="1" thickBot="1" x14ac:dyDescent="0.45">
      <c r="B254" s="165" t="str">
        <f>設定シート!J70</f>
        <v/>
      </c>
      <c r="C254" s="166"/>
      <c r="D254" s="166"/>
      <c r="E254" s="166"/>
      <c r="F254" s="166"/>
      <c r="G254" s="167"/>
      <c r="H254" s="165"/>
      <c r="I254" s="166"/>
      <c r="J254" s="167"/>
      <c r="K254" s="194"/>
      <c r="L254" s="195"/>
      <c r="M254" s="195"/>
      <c r="N254" s="195"/>
      <c r="O254" s="195"/>
      <c r="P254" s="195"/>
      <c r="Q254" s="195"/>
      <c r="R254" s="195"/>
      <c r="S254" s="195"/>
      <c r="T254" s="195"/>
      <c r="U254" s="195"/>
      <c r="V254" s="195"/>
      <c r="W254" s="196"/>
      <c r="Y254" s="160"/>
      <c r="Z254" s="158"/>
    </row>
    <row r="255" spans="2:26" ht="13.5" customHeight="1" thickBot="1" x14ac:dyDescent="0.45">
      <c r="B255" s="168"/>
      <c r="C255" s="169"/>
      <c r="D255" s="169"/>
      <c r="E255" s="169"/>
      <c r="F255" s="169"/>
      <c r="G255" s="170"/>
      <c r="H255" s="168"/>
      <c r="I255" s="169"/>
      <c r="J255" s="170"/>
      <c r="K255" s="197"/>
      <c r="L255" s="198"/>
      <c r="M255" s="198"/>
      <c r="N255" s="198"/>
      <c r="O255" s="198"/>
      <c r="P255" s="198"/>
      <c r="Q255" s="198"/>
      <c r="R255" s="198"/>
      <c r="S255" s="198"/>
      <c r="T255" s="198"/>
      <c r="U255" s="198"/>
      <c r="V255" s="198"/>
      <c r="W255" s="199"/>
      <c r="Y255" s="160"/>
      <c r="Z255" s="158"/>
    </row>
    <row r="256" spans="2:26" ht="13.5" customHeight="1" thickBot="1" x14ac:dyDescent="0.45">
      <c r="B256" s="272" t="s">
        <v>176</v>
      </c>
      <c r="C256" s="163"/>
      <c r="D256" s="163"/>
      <c r="E256" s="163"/>
      <c r="F256" s="163"/>
      <c r="G256" s="164"/>
      <c r="H256" s="162" t="str">
        <f>設定シート!J80</f>
        <v/>
      </c>
      <c r="I256" s="163"/>
      <c r="J256" s="164" t="s">
        <v>172</v>
      </c>
      <c r="Y256" s="160"/>
      <c r="Z256" s="158"/>
    </row>
    <row r="257" spans="2:26" ht="13.5" customHeight="1" thickBot="1" x14ac:dyDescent="0.45">
      <c r="B257" s="165"/>
      <c r="C257" s="166"/>
      <c r="D257" s="166"/>
      <c r="E257" s="166"/>
      <c r="F257" s="166"/>
      <c r="G257" s="167"/>
      <c r="H257" s="165"/>
      <c r="I257" s="166"/>
      <c r="J257" s="167"/>
      <c r="L257" s="189" t="s">
        <v>266</v>
      </c>
      <c r="M257" s="189"/>
      <c r="N257" s="189"/>
      <c r="O257" s="189"/>
      <c r="P257" s="189"/>
      <c r="Q257" s="189"/>
      <c r="R257" s="189"/>
      <c r="S257" s="189"/>
      <c r="T257" s="189"/>
      <c r="U257" s="189"/>
      <c r="V257" s="189"/>
      <c r="W257" s="189"/>
      <c r="Y257" s="160"/>
      <c r="Z257" s="158"/>
    </row>
    <row r="258" spans="2:26" ht="13.5" customHeight="1" thickBot="1" x14ac:dyDescent="0.45">
      <c r="B258" s="165"/>
      <c r="C258" s="166"/>
      <c r="D258" s="166"/>
      <c r="E258" s="166"/>
      <c r="F258" s="166"/>
      <c r="G258" s="167"/>
      <c r="H258" s="165"/>
      <c r="I258" s="166"/>
      <c r="J258" s="167"/>
      <c r="L258" s="189"/>
      <c r="M258" s="189"/>
      <c r="N258" s="189"/>
      <c r="O258" s="189"/>
      <c r="P258" s="189"/>
      <c r="Q258" s="189"/>
      <c r="R258" s="189"/>
      <c r="S258" s="189"/>
      <c r="T258" s="189"/>
      <c r="U258" s="189"/>
      <c r="V258" s="189"/>
      <c r="W258" s="189"/>
      <c r="Y258" s="160"/>
      <c r="Z258" s="158"/>
    </row>
    <row r="259" spans="2:26" ht="13.5" customHeight="1" thickBot="1" x14ac:dyDescent="0.45">
      <c r="B259" s="165"/>
      <c r="C259" s="166"/>
      <c r="D259" s="166"/>
      <c r="E259" s="166"/>
      <c r="F259" s="166"/>
      <c r="G259" s="167"/>
      <c r="H259" s="165" t="str">
        <f>設定シート!J81</f>
        <v/>
      </c>
      <c r="I259" s="166"/>
      <c r="J259" s="167" t="s">
        <v>174</v>
      </c>
      <c r="L259" s="189"/>
      <c r="M259" s="189"/>
      <c r="N259" s="189"/>
      <c r="O259" s="189"/>
      <c r="P259" s="189"/>
      <c r="Q259" s="189"/>
      <c r="R259" s="189"/>
      <c r="S259" s="189"/>
      <c r="T259" s="189"/>
      <c r="U259" s="189"/>
      <c r="V259" s="189"/>
      <c r="W259" s="189"/>
      <c r="Y259" s="160"/>
      <c r="Z259" s="158"/>
    </row>
    <row r="260" spans="2:26" ht="13.5" customHeight="1" thickBot="1" x14ac:dyDescent="0.45">
      <c r="B260" s="165"/>
      <c r="C260" s="166"/>
      <c r="D260" s="166"/>
      <c r="E260" s="166"/>
      <c r="F260" s="166"/>
      <c r="G260" s="167"/>
      <c r="H260" s="165"/>
      <c r="I260" s="166"/>
      <c r="J260" s="167"/>
      <c r="L260" s="189"/>
      <c r="M260" s="189"/>
      <c r="N260" s="189"/>
      <c r="O260" s="189"/>
      <c r="P260" s="189"/>
      <c r="Q260" s="189"/>
      <c r="R260" s="189"/>
      <c r="S260" s="189"/>
      <c r="T260" s="189"/>
      <c r="U260" s="189"/>
      <c r="V260" s="189"/>
      <c r="W260" s="189"/>
      <c r="Y260" s="160"/>
      <c r="Z260" s="158"/>
    </row>
    <row r="261" spans="2:26" ht="13.5" customHeight="1" thickBot="1" x14ac:dyDescent="0.45">
      <c r="B261" s="168"/>
      <c r="C261" s="169"/>
      <c r="D261" s="169"/>
      <c r="E261" s="169"/>
      <c r="F261" s="169"/>
      <c r="G261" s="170"/>
      <c r="H261" s="168"/>
      <c r="I261" s="169"/>
      <c r="J261" s="170"/>
      <c r="L261" s="189"/>
      <c r="M261" s="189"/>
      <c r="N261" s="189"/>
      <c r="O261" s="189"/>
      <c r="P261" s="189"/>
      <c r="Q261" s="189"/>
      <c r="R261" s="189"/>
      <c r="S261" s="189"/>
      <c r="T261" s="189"/>
      <c r="U261" s="189"/>
      <c r="V261" s="189"/>
      <c r="W261" s="189"/>
      <c r="Y261" s="160"/>
      <c r="Z261" s="158"/>
    </row>
    <row r="262" spans="2:26" ht="13.5" customHeight="1" thickBot="1" x14ac:dyDescent="0.45">
      <c r="Y262" s="160"/>
      <c r="Z262" s="158"/>
    </row>
    <row r="263" spans="2:26" ht="13.5" customHeight="1" thickBot="1" x14ac:dyDescent="0.45">
      <c r="B263" s="171" t="s">
        <v>191</v>
      </c>
      <c r="C263" s="172"/>
      <c r="D263" s="172"/>
      <c r="E263" s="172"/>
      <c r="F263" s="172"/>
      <c r="G263" s="172"/>
      <c r="H263" s="172"/>
      <c r="I263" s="172"/>
      <c r="J263" s="172"/>
      <c r="K263" s="172"/>
      <c r="L263" s="172"/>
      <c r="M263" s="172"/>
      <c r="N263" s="172"/>
      <c r="O263" s="172"/>
      <c r="P263" s="172"/>
      <c r="Q263" s="172"/>
      <c r="R263" s="172"/>
      <c r="S263" s="172"/>
      <c r="T263" s="172"/>
      <c r="U263" s="172"/>
      <c r="V263" s="172"/>
      <c r="W263" s="173"/>
      <c r="Y263" s="160"/>
      <c r="Z263" s="158"/>
    </row>
    <row r="264" spans="2:26" ht="13.5" customHeight="1" thickBot="1" x14ac:dyDescent="0.45">
      <c r="B264" s="174"/>
      <c r="C264" s="175"/>
      <c r="D264" s="175"/>
      <c r="E264" s="175"/>
      <c r="F264" s="175"/>
      <c r="G264" s="175"/>
      <c r="H264" s="175"/>
      <c r="I264" s="175"/>
      <c r="J264" s="175"/>
      <c r="K264" s="175"/>
      <c r="L264" s="175"/>
      <c r="M264" s="175"/>
      <c r="N264" s="175"/>
      <c r="O264" s="175"/>
      <c r="P264" s="175"/>
      <c r="Q264" s="175"/>
      <c r="R264" s="175"/>
      <c r="S264" s="175"/>
      <c r="T264" s="175"/>
      <c r="U264" s="175"/>
      <c r="V264" s="175"/>
      <c r="W264" s="176"/>
      <c r="Y264" s="160"/>
      <c r="Z264" s="158"/>
    </row>
    <row r="265" spans="2:26" ht="13.5" customHeight="1" thickBot="1" x14ac:dyDescent="0.45">
      <c r="B265" s="177" t="s">
        <v>192</v>
      </c>
      <c r="C265" s="178"/>
      <c r="D265" s="178"/>
      <c r="E265" s="178"/>
      <c r="F265" s="178"/>
      <c r="G265" s="178"/>
      <c r="H265" s="178"/>
      <c r="I265" s="178"/>
      <c r="J265" s="178"/>
      <c r="K265" s="178"/>
      <c r="L265" s="178"/>
      <c r="M265" s="178"/>
      <c r="N265" s="178"/>
      <c r="O265" s="178"/>
      <c r="P265" s="178"/>
      <c r="Q265" s="178"/>
      <c r="R265" s="178"/>
      <c r="S265" s="178"/>
      <c r="T265" s="178"/>
      <c r="U265" s="178"/>
      <c r="V265" s="178"/>
      <c r="W265" s="179"/>
      <c r="Y265" s="160"/>
      <c r="Z265" s="158"/>
    </row>
    <row r="266" spans="2:26" ht="13.5" customHeight="1" thickBot="1" x14ac:dyDescent="0.45">
      <c r="B266" s="174" t="s">
        <v>193</v>
      </c>
      <c r="C266" s="175"/>
      <c r="D266" s="175"/>
      <c r="E266" s="175"/>
      <c r="F266" s="175"/>
      <c r="G266" s="175"/>
      <c r="H266" s="175"/>
      <c r="I266" s="175"/>
      <c r="J266" s="175"/>
      <c r="K266" s="175"/>
      <c r="L266" s="175"/>
      <c r="M266" s="175"/>
      <c r="N266" s="175"/>
      <c r="O266" s="175"/>
      <c r="P266" s="175"/>
      <c r="Q266" s="175"/>
      <c r="R266" s="175"/>
      <c r="S266" s="175"/>
      <c r="T266" s="175"/>
      <c r="U266" s="175"/>
      <c r="V266" s="175"/>
      <c r="W266" s="176"/>
      <c r="Y266" s="160"/>
      <c r="Z266" s="158"/>
    </row>
    <row r="267" spans="2:26" ht="13.5" customHeight="1" thickBot="1" x14ac:dyDescent="0.45">
      <c r="B267" s="180"/>
      <c r="C267" s="181"/>
      <c r="D267" s="181"/>
      <c r="E267" s="181"/>
      <c r="F267" s="181"/>
      <c r="G267" s="181"/>
      <c r="H267" s="181"/>
      <c r="I267" s="181"/>
      <c r="J267" s="181"/>
      <c r="K267" s="181"/>
      <c r="L267" s="181"/>
      <c r="M267" s="181"/>
      <c r="N267" s="181"/>
      <c r="O267" s="181"/>
      <c r="P267" s="181"/>
      <c r="Q267" s="181"/>
      <c r="R267" s="181"/>
      <c r="S267" s="181"/>
      <c r="T267" s="181"/>
      <c r="U267" s="181"/>
      <c r="V267" s="181"/>
      <c r="W267" s="182"/>
      <c r="Y267" s="160"/>
      <c r="Z267" s="158"/>
    </row>
    <row r="268" spans="2:26" ht="13.5" customHeight="1" thickBot="1" x14ac:dyDescent="0.45">
      <c r="B268" s="183" t="s">
        <v>194</v>
      </c>
      <c r="C268" s="184"/>
      <c r="D268" s="184"/>
      <c r="E268" s="184"/>
      <c r="F268" s="184"/>
      <c r="G268" s="184"/>
      <c r="H268" s="184"/>
      <c r="I268" s="184"/>
      <c r="J268" s="184"/>
      <c r="K268" s="184"/>
      <c r="L268" s="184"/>
      <c r="M268" s="184"/>
      <c r="N268" s="184"/>
      <c r="O268" s="184"/>
      <c r="P268" s="184"/>
      <c r="Q268" s="184"/>
      <c r="R268" s="184"/>
      <c r="S268" s="184"/>
      <c r="T268" s="184"/>
      <c r="U268" s="184"/>
      <c r="V268" s="184"/>
      <c r="W268" s="185"/>
      <c r="Y268" s="160"/>
      <c r="Z268" s="158"/>
    </row>
    <row r="269" spans="2:26" ht="13.5" customHeight="1" thickBot="1" x14ac:dyDescent="0.45">
      <c r="B269" s="174"/>
      <c r="C269" s="175"/>
      <c r="D269" s="175"/>
      <c r="E269" s="175"/>
      <c r="F269" s="175"/>
      <c r="G269" s="175"/>
      <c r="H269" s="175"/>
      <c r="I269" s="175"/>
      <c r="J269" s="175"/>
      <c r="K269" s="175"/>
      <c r="L269" s="175"/>
      <c r="M269" s="175"/>
      <c r="N269" s="175"/>
      <c r="O269" s="175"/>
      <c r="P269" s="175"/>
      <c r="Q269" s="175"/>
      <c r="R269" s="175"/>
      <c r="S269" s="175"/>
      <c r="T269" s="175"/>
      <c r="U269" s="175"/>
      <c r="V269" s="175"/>
      <c r="W269" s="176"/>
      <c r="Y269" s="160"/>
      <c r="Z269" s="158"/>
    </row>
    <row r="270" spans="2:26" ht="13.5" customHeight="1" thickBot="1" x14ac:dyDescent="0.45">
      <c r="B270" s="180"/>
      <c r="C270" s="181"/>
      <c r="D270" s="181"/>
      <c r="E270" s="181"/>
      <c r="F270" s="181"/>
      <c r="G270" s="181"/>
      <c r="H270" s="181"/>
      <c r="I270" s="181"/>
      <c r="J270" s="181"/>
      <c r="K270" s="181"/>
      <c r="L270" s="181"/>
      <c r="M270" s="181"/>
      <c r="N270" s="181"/>
      <c r="O270" s="181"/>
      <c r="P270" s="181"/>
      <c r="Q270" s="181"/>
      <c r="R270" s="181"/>
      <c r="S270" s="181"/>
      <c r="T270" s="181"/>
      <c r="U270" s="181"/>
      <c r="V270" s="181"/>
      <c r="W270" s="182"/>
      <c r="Y270" s="160"/>
      <c r="Z270" s="158"/>
    </row>
    <row r="271" spans="2:26" ht="13.5" customHeight="1" thickBot="1" x14ac:dyDescent="0.45">
      <c r="B271" s="183" t="s">
        <v>195</v>
      </c>
      <c r="C271" s="184"/>
      <c r="D271" s="184"/>
      <c r="E271" s="184"/>
      <c r="F271" s="184"/>
      <c r="G271" s="184"/>
      <c r="H271" s="184"/>
      <c r="I271" s="184"/>
      <c r="J271" s="184"/>
      <c r="K271" s="184"/>
      <c r="L271" s="184"/>
      <c r="M271" s="184"/>
      <c r="N271" s="184"/>
      <c r="O271" s="184"/>
      <c r="P271" s="184"/>
      <c r="Q271" s="184"/>
      <c r="R271" s="184"/>
      <c r="S271" s="184"/>
      <c r="T271" s="184"/>
      <c r="U271" s="184"/>
      <c r="V271" s="184"/>
      <c r="W271" s="185"/>
      <c r="Y271" s="160"/>
      <c r="Z271" s="158"/>
    </row>
    <row r="272" spans="2:26" ht="13.5" customHeight="1" thickBot="1" x14ac:dyDescent="0.45">
      <c r="B272" s="174"/>
      <c r="C272" s="175"/>
      <c r="D272" s="175"/>
      <c r="E272" s="175"/>
      <c r="F272" s="175"/>
      <c r="G272" s="175"/>
      <c r="H272" s="175"/>
      <c r="I272" s="175"/>
      <c r="J272" s="175"/>
      <c r="K272" s="175"/>
      <c r="L272" s="175"/>
      <c r="M272" s="175"/>
      <c r="N272" s="175"/>
      <c r="O272" s="175"/>
      <c r="P272" s="175"/>
      <c r="Q272" s="175"/>
      <c r="R272" s="175"/>
      <c r="S272" s="175"/>
      <c r="T272" s="175"/>
      <c r="U272" s="175"/>
      <c r="V272" s="175"/>
      <c r="W272" s="176"/>
      <c r="Y272" s="160"/>
      <c r="Z272" s="158"/>
    </row>
    <row r="273" spans="1:26" ht="13.5" customHeight="1" thickBot="1" x14ac:dyDescent="0.45">
      <c r="B273" s="174" t="s">
        <v>196</v>
      </c>
      <c r="C273" s="175"/>
      <c r="D273" s="175"/>
      <c r="E273" s="175"/>
      <c r="F273" s="175"/>
      <c r="G273" s="175"/>
      <c r="H273" s="175"/>
      <c r="I273" s="175"/>
      <c r="J273" s="175"/>
      <c r="K273" s="175"/>
      <c r="L273" s="175"/>
      <c r="M273" s="175"/>
      <c r="N273" s="175"/>
      <c r="O273" s="175"/>
      <c r="P273" s="175"/>
      <c r="Q273" s="175"/>
      <c r="R273" s="175"/>
      <c r="S273" s="175"/>
      <c r="T273" s="175"/>
      <c r="U273" s="175"/>
      <c r="V273" s="175"/>
      <c r="W273" s="176"/>
      <c r="Y273" s="160"/>
      <c r="Z273" s="158"/>
    </row>
    <row r="274" spans="1:26" ht="13.5" customHeight="1" thickBot="1" x14ac:dyDescent="0.45">
      <c r="B274" s="186"/>
      <c r="C274" s="187"/>
      <c r="D274" s="187"/>
      <c r="E274" s="187"/>
      <c r="F274" s="187"/>
      <c r="G274" s="187"/>
      <c r="H274" s="187"/>
      <c r="I274" s="187"/>
      <c r="J274" s="187"/>
      <c r="K274" s="187"/>
      <c r="L274" s="187"/>
      <c r="M274" s="187"/>
      <c r="N274" s="187"/>
      <c r="O274" s="187"/>
      <c r="P274" s="187"/>
      <c r="Q274" s="187"/>
      <c r="R274" s="187"/>
      <c r="S274" s="187"/>
      <c r="T274" s="187"/>
      <c r="U274" s="187"/>
      <c r="V274" s="187"/>
      <c r="W274" s="188"/>
      <c r="Y274" s="160"/>
      <c r="Z274" s="158"/>
    </row>
    <row r="275" spans="1:26" ht="13.5" customHeight="1" thickBot="1" x14ac:dyDescent="0.45">
      <c r="Y275" s="160"/>
      <c r="Z275" s="158"/>
    </row>
    <row r="276" spans="1:26" ht="13.5" customHeight="1" thickBot="1" x14ac:dyDescent="0.45">
      <c r="A276" s="190" t="s">
        <v>133</v>
      </c>
      <c r="B276" s="190"/>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60" t="s">
        <v>285</v>
      </c>
      <c r="Z276" s="158"/>
    </row>
    <row r="277" spans="1:26" ht="13.5" customHeight="1" thickBot="1" x14ac:dyDescent="0.45">
      <c r="Y277" s="160"/>
      <c r="Z277" s="158"/>
    </row>
    <row r="278" spans="1:26" ht="13.5" customHeight="1" thickBot="1" x14ac:dyDescent="0.45">
      <c r="B278" s="175" t="s">
        <v>197</v>
      </c>
      <c r="C278" s="175"/>
      <c r="D278" s="175"/>
      <c r="E278" s="175"/>
      <c r="F278" s="175"/>
      <c r="G278" s="175"/>
      <c r="H278" s="175"/>
      <c r="I278" s="175"/>
      <c r="J278" s="175"/>
      <c r="K278" s="175"/>
      <c r="L278" s="175"/>
      <c r="M278" s="175"/>
      <c r="N278" s="175"/>
      <c r="O278" s="175"/>
      <c r="P278" s="175"/>
      <c r="Q278" s="175"/>
      <c r="R278" s="175"/>
      <c r="S278" s="175"/>
      <c r="T278" s="175"/>
      <c r="U278" s="175"/>
      <c r="V278" s="175"/>
      <c r="W278" s="175"/>
      <c r="Y278" s="160"/>
      <c r="Z278" s="158"/>
    </row>
    <row r="279" spans="1:26" ht="13.5" customHeight="1" thickBot="1" x14ac:dyDescent="0.45">
      <c r="B279" s="22"/>
      <c r="C279" s="23"/>
      <c r="D279" s="23"/>
      <c r="E279" s="23"/>
      <c r="F279" s="23"/>
      <c r="G279" s="23"/>
      <c r="H279" s="23"/>
      <c r="I279" s="23"/>
      <c r="J279" s="23"/>
      <c r="K279" s="23"/>
      <c r="L279" s="23"/>
      <c r="M279" s="23"/>
      <c r="N279" s="23"/>
      <c r="O279" s="23"/>
      <c r="P279" s="23"/>
      <c r="Q279" s="23"/>
      <c r="R279" s="23"/>
      <c r="S279" s="23"/>
      <c r="T279" s="23"/>
      <c r="U279" s="23"/>
      <c r="V279" s="23"/>
      <c r="W279" s="24"/>
      <c r="Y279" s="160"/>
      <c r="Z279" s="158"/>
    </row>
    <row r="280" spans="1:26" ht="13.5" customHeight="1" thickBot="1" x14ac:dyDescent="0.45">
      <c r="B280" s="25"/>
      <c r="W280" s="11"/>
      <c r="Y280" s="160"/>
      <c r="Z280" s="158"/>
    </row>
    <row r="281" spans="1:26" ht="13.5" customHeight="1" thickBot="1" x14ac:dyDescent="0.45">
      <c r="B281" s="25"/>
      <c r="W281" s="11"/>
      <c r="Y281" s="160"/>
      <c r="Z281" s="158"/>
    </row>
    <row r="282" spans="1:26" ht="13.5" customHeight="1" thickBot="1" x14ac:dyDescent="0.45">
      <c r="B282" s="25"/>
      <c r="W282" s="11"/>
      <c r="Y282" s="160"/>
      <c r="Z282" s="158"/>
    </row>
    <row r="283" spans="1:26" ht="13.5" customHeight="1" thickBot="1" x14ac:dyDescent="0.45">
      <c r="B283" s="25"/>
      <c r="W283" s="11"/>
      <c r="Y283" s="160"/>
      <c r="Z283" s="158"/>
    </row>
    <row r="284" spans="1:26" ht="13.5" customHeight="1" thickBot="1" x14ac:dyDescent="0.45">
      <c r="B284" s="25"/>
      <c r="W284" s="11"/>
      <c r="Y284" s="160"/>
      <c r="Z284" s="158"/>
    </row>
    <row r="285" spans="1:26" ht="13.5" customHeight="1" thickBot="1" x14ac:dyDescent="0.45">
      <c r="B285" s="25"/>
      <c r="W285" s="11"/>
      <c r="Y285" s="160"/>
      <c r="Z285" s="158"/>
    </row>
    <row r="286" spans="1:26" ht="13.5" customHeight="1" thickBot="1" x14ac:dyDescent="0.45">
      <c r="B286" s="25"/>
      <c r="W286" s="11"/>
      <c r="Y286" s="160"/>
      <c r="Z286" s="158"/>
    </row>
    <row r="287" spans="1:26" ht="13.5" customHeight="1" thickBot="1" x14ac:dyDescent="0.45">
      <c r="B287" s="25"/>
      <c r="W287" s="11"/>
      <c r="Y287" s="160"/>
      <c r="Z287" s="158"/>
    </row>
    <row r="288" spans="1:26" ht="13.5" customHeight="1" thickBot="1" x14ac:dyDescent="0.45">
      <c r="B288" s="25"/>
      <c r="W288" s="11"/>
      <c r="Y288" s="160"/>
      <c r="Z288" s="158"/>
    </row>
    <row r="289" spans="2:26" ht="13.5" customHeight="1" thickBot="1" x14ac:dyDescent="0.45">
      <c r="B289" s="25"/>
      <c r="C289" s="120" t="s">
        <v>135</v>
      </c>
      <c r="D289" s="120"/>
      <c r="E289" s="120"/>
      <c r="F289" s="120"/>
      <c r="G289" s="120"/>
      <c r="H289" s="120"/>
      <c r="I289" s="120"/>
      <c r="J289" s="120"/>
      <c r="K289" s="120"/>
      <c r="L289" s="120"/>
      <c r="M289" s="120"/>
      <c r="N289" s="120"/>
      <c r="O289" s="120"/>
      <c r="P289" s="120"/>
      <c r="Q289" s="120"/>
      <c r="R289" s="120"/>
      <c r="S289" s="120"/>
      <c r="T289" s="120"/>
      <c r="U289" s="120"/>
      <c r="V289" s="120"/>
      <c r="W289" s="11"/>
      <c r="Y289" s="160"/>
      <c r="Z289" s="158"/>
    </row>
    <row r="290" spans="2:26" ht="13.5" customHeight="1" thickBot="1" x14ac:dyDescent="0.45">
      <c r="B290" s="25"/>
      <c r="C290" s="120"/>
      <c r="D290" s="120"/>
      <c r="E290" s="120"/>
      <c r="F290" s="120"/>
      <c r="G290" s="120"/>
      <c r="H290" s="120"/>
      <c r="I290" s="120"/>
      <c r="J290" s="120"/>
      <c r="K290" s="120"/>
      <c r="L290" s="120"/>
      <c r="M290" s="120"/>
      <c r="N290" s="120"/>
      <c r="O290" s="120"/>
      <c r="P290" s="120"/>
      <c r="Q290" s="120"/>
      <c r="R290" s="120"/>
      <c r="S290" s="120"/>
      <c r="T290" s="120"/>
      <c r="U290" s="120"/>
      <c r="V290" s="120"/>
      <c r="W290" s="11"/>
      <c r="Y290" s="160"/>
      <c r="Z290" s="158"/>
    </row>
    <row r="291" spans="2:26" ht="13.5" customHeight="1" thickBot="1" x14ac:dyDescent="0.45">
      <c r="B291" s="25"/>
      <c r="C291" s="120"/>
      <c r="D291" s="120"/>
      <c r="E291" s="120"/>
      <c r="F291" s="120"/>
      <c r="G291" s="120"/>
      <c r="H291" s="120"/>
      <c r="I291" s="120"/>
      <c r="J291" s="120"/>
      <c r="K291" s="120"/>
      <c r="L291" s="120"/>
      <c r="M291" s="120"/>
      <c r="N291" s="120"/>
      <c r="O291" s="120"/>
      <c r="P291" s="120"/>
      <c r="Q291" s="120"/>
      <c r="R291" s="120"/>
      <c r="S291" s="120"/>
      <c r="T291" s="120"/>
      <c r="U291" s="120"/>
      <c r="V291" s="120"/>
      <c r="W291" s="11"/>
      <c r="Y291" s="160"/>
      <c r="Z291" s="158"/>
    </row>
    <row r="292" spans="2:26" ht="13.5" customHeight="1" thickBot="1" x14ac:dyDescent="0.45">
      <c r="B292" s="25"/>
      <c r="C292" s="107" t="str">
        <f>設定シート!J85</f>
        <v>卒業証明は不要です。</v>
      </c>
      <c r="D292" s="107"/>
      <c r="E292" s="107"/>
      <c r="F292" s="107"/>
      <c r="G292" s="107"/>
      <c r="H292" s="107"/>
      <c r="I292" s="107"/>
      <c r="J292" s="107"/>
      <c r="K292" s="107"/>
      <c r="L292" s="107"/>
      <c r="M292" s="107"/>
      <c r="N292" s="107"/>
      <c r="O292" s="107"/>
      <c r="P292" s="107"/>
      <c r="Q292" s="107"/>
      <c r="R292" s="107"/>
      <c r="S292" s="107"/>
      <c r="T292" s="107"/>
      <c r="U292" s="107"/>
      <c r="V292" s="107"/>
      <c r="W292" s="11"/>
      <c r="Y292" s="160"/>
      <c r="Z292" s="158"/>
    </row>
    <row r="293" spans="2:26" ht="13.5" customHeight="1" thickBot="1" x14ac:dyDescent="0.45">
      <c r="B293" s="25"/>
      <c r="C293" s="107"/>
      <c r="D293" s="107"/>
      <c r="E293" s="107"/>
      <c r="F293" s="107"/>
      <c r="G293" s="107"/>
      <c r="H293" s="107"/>
      <c r="I293" s="107"/>
      <c r="J293" s="107"/>
      <c r="K293" s="107"/>
      <c r="L293" s="107"/>
      <c r="M293" s="107"/>
      <c r="N293" s="107"/>
      <c r="O293" s="107"/>
      <c r="P293" s="107"/>
      <c r="Q293" s="107"/>
      <c r="R293" s="107"/>
      <c r="S293" s="107"/>
      <c r="T293" s="107"/>
      <c r="U293" s="107"/>
      <c r="V293" s="107"/>
      <c r="W293" s="11"/>
      <c r="Y293" s="160"/>
      <c r="Z293" s="158"/>
    </row>
    <row r="294" spans="2:26" ht="13.5" customHeight="1" thickBot="1" x14ac:dyDescent="0.45">
      <c r="B294" s="25"/>
      <c r="C294" s="107"/>
      <c r="D294" s="107"/>
      <c r="E294" s="107"/>
      <c r="F294" s="107"/>
      <c r="G294" s="107"/>
      <c r="H294" s="107"/>
      <c r="I294" s="107"/>
      <c r="J294" s="107"/>
      <c r="K294" s="107"/>
      <c r="L294" s="107"/>
      <c r="M294" s="107"/>
      <c r="N294" s="107"/>
      <c r="O294" s="107"/>
      <c r="P294" s="107"/>
      <c r="Q294" s="107"/>
      <c r="R294" s="107"/>
      <c r="S294" s="107"/>
      <c r="T294" s="107"/>
      <c r="U294" s="107"/>
      <c r="V294" s="107"/>
      <c r="W294" s="11"/>
      <c r="Y294" s="160"/>
      <c r="Z294" s="158"/>
    </row>
    <row r="295" spans="2:26" ht="13.5" customHeight="1" thickBot="1" x14ac:dyDescent="0.45">
      <c r="B295" s="25"/>
      <c r="C295" s="107" t="str">
        <f>設定シート!J86</f>
        <v>そのまま白紙を添付してください。</v>
      </c>
      <c r="D295" s="107"/>
      <c r="E295" s="107"/>
      <c r="F295" s="107"/>
      <c r="G295" s="107"/>
      <c r="H295" s="107"/>
      <c r="I295" s="107"/>
      <c r="J295" s="107"/>
      <c r="K295" s="107"/>
      <c r="L295" s="107"/>
      <c r="M295" s="107"/>
      <c r="N295" s="107"/>
      <c r="O295" s="107"/>
      <c r="P295" s="107"/>
      <c r="Q295" s="107"/>
      <c r="R295" s="107"/>
      <c r="S295" s="107"/>
      <c r="T295" s="107"/>
      <c r="U295" s="107"/>
      <c r="V295" s="107"/>
      <c r="W295" s="11"/>
      <c r="Y295" s="160"/>
      <c r="Z295" s="158"/>
    </row>
    <row r="296" spans="2:26" ht="13.5" customHeight="1" thickBot="1" x14ac:dyDescent="0.45">
      <c r="B296" s="25"/>
      <c r="C296" s="107"/>
      <c r="D296" s="107"/>
      <c r="E296" s="107"/>
      <c r="F296" s="107"/>
      <c r="G296" s="107"/>
      <c r="H296" s="107"/>
      <c r="I296" s="107"/>
      <c r="J296" s="107"/>
      <c r="K296" s="107"/>
      <c r="L296" s="107"/>
      <c r="M296" s="107"/>
      <c r="N296" s="107"/>
      <c r="O296" s="107"/>
      <c r="P296" s="107"/>
      <c r="Q296" s="107"/>
      <c r="R296" s="107"/>
      <c r="S296" s="107"/>
      <c r="T296" s="107"/>
      <c r="U296" s="107"/>
      <c r="V296" s="107"/>
      <c r="W296" s="11"/>
      <c r="Y296" s="160"/>
      <c r="Z296" s="158"/>
    </row>
    <row r="297" spans="2:26" ht="13.5" customHeight="1" thickBot="1" x14ac:dyDescent="0.45">
      <c r="B297" s="25"/>
      <c r="C297" s="107"/>
      <c r="D297" s="107"/>
      <c r="E297" s="107"/>
      <c r="F297" s="107"/>
      <c r="G297" s="107"/>
      <c r="H297" s="107"/>
      <c r="I297" s="107"/>
      <c r="J297" s="107"/>
      <c r="K297" s="107"/>
      <c r="L297" s="107"/>
      <c r="M297" s="107"/>
      <c r="N297" s="107"/>
      <c r="O297" s="107"/>
      <c r="P297" s="107"/>
      <c r="Q297" s="107"/>
      <c r="R297" s="107"/>
      <c r="S297" s="107"/>
      <c r="T297" s="107"/>
      <c r="U297" s="107"/>
      <c r="V297" s="107"/>
      <c r="W297" s="11"/>
      <c r="Y297" s="160"/>
      <c r="Z297" s="158"/>
    </row>
    <row r="298" spans="2:26" ht="13.5" customHeight="1" thickBot="1" x14ac:dyDescent="0.45">
      <c r="B298" s="25"/>
      <c r="C298" s="161" t="s">
        <v>198</v>
      </c>
      <c r="D298" s="161"/>
      <c r="E298" s="161"/>
      <c r="F298" s="161"/>
      <c r="G298" s="161"/>
      <c r="H298" s="161"/>
      <c r="I298" s="161"/>
      <c r="J298" s="161"/>
      <c r="K298" s="161"/>
      <c r="L298" s="161"/>
      <c r="M298" s="161"/>
      <c r="N298" s="161"/>
      <c r="O298" s="161"/>
      <c r="P298" s="161"/>
      <c r="Q298" s="161"/>
      <c r="R298" s="161"/>
      <c r="S298" s="161"/>
      <c r="T298" s="161"/>
      <c r="U298" s="161"/>
      <c r="V298" s="161"/>
      <c r="W298" s="11"/>
      <c r="Y298" s="160"/>
      <c r="Z298" s="158"/>
    </row>
    <row r="299" spans="2:26" ht="13.5" customHeight="1" thickBot="1" x14ac:dyDescent="0.45">
      <c r="B299" s="25"/>
      <c r="C299" s="161"/>
      <c r="D299" s="161"/>
      <c r="E299" s="161"/>
      <c r="F299" s="161"/>
      <c r="G299" s="161"/>
      <c r="H299" s="161"/>
      <c r="I299" s="161"/>
      <c r="J299" s="161"/>
      <c r="K299" s="161"/>
      <c r="L299" s="161"/>
      <c r="M299" s="161"/>
      <c r="N299" s="161"/>
      <c r="O299" s="161"/>
      <c r="P299" s="161"/>
      <c r="Q299" s="161"/>
      <c r="R299" s="161"/>
      <c r="S299" s="161"/>
      <c r="T299" s="161"/>
      <c r="U299" s="161"/>
      <c r="V299" s="161"/>
      <c r="W299" s="11"/>
      <c r="Y299" s="160"/>
      <c r="Z299" s="158"/>
    </row>
    <row r="300" spans="2:26" ht="13.5" customHeight="1" thickBot="1" x14ac:dyDescent="0.45">
      <c r="B300" s="25"/>
      <c r="C300" s="161"/>
      <c r="D300" s="161"/>
      <c r="E300" s="161"/>
      <c r="F300" s="161"/>
      <c r="G300" s="161"/>
      <c r="H300" s="161"/>
      <c r="I300" s="161"/>
      <c r="J300" s="161"/>
      <c r="K300" s="161"/>
      <c r="L300" s="161"/>
      <c r="M300" s="161"/>
      <c r="N300" s="161"/>
      <c r="O300" s="161"/>
      <c r="P300" s="161"/>
      <c r="Q300" s="161"/>
      <c r="R300" s="161"/>
      <c r="S300" s="161"/>
      <c r="T300" s="161"/>
      <c r="U300" s="161"/>
      <c r="V300" s="161"/>
      <c r="W300" s="11"/>
      <c r="Y300" s="160"/>
      <c r="Z300" s="158"/>
    </row>
    <row r="301" spans="2:26" ht="13.5" customHeight="1" thickBot="1" x14ac:dyDescent="0.45">
      <c r="B301" s="25"/>
      <c r="C301" s="161" t="s">
        <v>199</v>
      </c>
      <c r="D301" s="161"/>
      <c r="E301" s="161"/>
      <c r="F301" s="161"/>
      <c r="G301" s="161"/>
      <c r="H301" s="161"/>
      <c r="I301" s="161"/>
      <c r="J301" s="161"/>
      <c r="K301" s="161"/>
      <c r="L301" s="161"/>
      <c r="M301" s="161"/>
      <c r="N301" s="161"/>
      <c r="O301" s="161"/>
      <c r="P301" s="161"/>
      <c r="Q301" s="161"/>
      <c r="R301" s="161"/>
      <c r="S301" s="161"/>
      <c r="T301" s="161"/>
      <c r="U301" s="161"/>
      <c r="V301" s="161"/>
      <c r="W301" s="11"/>
      <c r="Y301" s="160"/>
      <c r="Z301" s="158"/>
    </row>
    <row r="302" spans="2:26" ht="13.5" customHeight="1" thickBot="1" x14ac:dyDescent="0.45">
      <c r="B302" s="25"/>
      <c r="C302" s="161"/>
      <c r="D302" s="161"/>
      <c r="E302" s="161"/>
      <c r="F302" s="161"/>
      <c r="G302" s="161"/>
      <c r="H302" s="161"/>
      <c r="I302" s="161"/>
      <c r="J302" s="161"/>
      <c r="K302" s="161"/>
      <c r="L302" s="161"/>
      <c r="M302" s="161"/>
      <c r="N302" s="161"/>
      <c r="O302" s="161"/>
      <c r="P302" s="161"/>
      <c r="Q302" s="161"/>
      <c r="R302" s="161"/>
      <c r="S302" s="161"/>
      <c r="T302" s="161"/>
      <c r="U302" s="161"/>
      <c r="V302" s="161"/>
      <c r="W302" s="11"/>
      <c r="Y302" s="160"/>
      <c r="Z302" s="158"/>
    </row>
    <row r="303" spans="2:26" ht="13.5" customHeight="1" thickBot="1" x14ac:dyDescent="0.45">
      <c r="B303" s="25"/>
      <c r="C303" s="161"/>
      <c r="D303" s="161"/>
      <c r="E303" s="161"/>
      <c r="F303" s="161"/>
      <c r="G303" s="161"/>
      <c r="H303" s="161"/>
      <c r="I303" s="161"/>
      <c r="J303" s="161"/>
      <c r="K303" s="161"/>
      <c r="L303" s="161"/>
      <c r="M303" s="161"/>
      <c r="N303" s="161"/>
      <c r="O303" s="161"/>
      <c r="P303" s="161"/>
      <c r="Q303" s="161"/>
      <c r="R303" s="161"/>
      <c r="S303" s="161"/>
      <c r="T303" s="161"/>
      <c r="U303" s="161"/>
      <c r="V303" s="161"/>
      <c r="W303" s="11"/>
      <c r="Y303" s="160"/>
      <c r="Z303" s="158"/>
    </row>
    <row r="304" spans="2:26" ht="13.5" customHeight="1" thickBot="1" x14ac:dyDescent="0.45">
      <c r="B304" s="25"/>
      <c r="W304" s="11"/>
      <c r="Y304" s="160"/>
      <c r="Z304" s="158"/>
    </row>
    <row r="305" spans="2:26" ht="13.5" customHeight="1" thickBot="1" x14ac:dyDescent="0.45">
      <c r="B305" s="25"/>
      <c r="W305" s="11"/>
      <c r="Y305" s="160"/>
      <c r="Z305" s="158"/>
    </row>
    <row r="306" spans="2:26" ht="13.5" customHeight="1" thickBot="1" x14ac:dyDescent="0.45">
      <c r="B306" s="25"/>
      <c r="W306" s="11"/>
      <c r="Y306" s="160"/>
      <c r="Z306" s="158"/>
    </row>
    <row r="307" spans="2:26" ht="13.5" customHeight="1" thickBot="1" x14ac:dyDescent="0.45">
      <c r="B307" s="25"/>
      <c r="W307" s="11"/>
      <c r="Y307" s="160"/>
      <c r="Z307" s="158"/>
    </row>
    <row r="308" spans="2:26" ht="13.5" customHeight="1" thickBot="1" x14ac:dyDescent="0.45">
      <c r="B308" s="25"/>
      <c r="W308" s="11"/>
      <c r="Y308" s="160"/>
      <c r="Z308" s="158"/>
    </row>
    <row r="309" spans="2:26" ht="13.5" customHeight="1" thickBot="1" x14ac:dyDescent="0.45">
      <c r="B309" s="25"/>
      <c r="W309" s="11"/>
      <c r="Y309" s="160"/>
      <c r="Z309" s="158"/>
    </row>
    <row r="310" spans="2:26" ht="13.5" customHeight="1" thickBot="1" x14ac:dyDescent="0.45">
      <c r="B310" s="25"/>
      <c r="W310" s="11"/>
      <c r="Y310" s="160"/>
      <c r="Z310" s="158"/>
    </row>
    <row r="311" spans="2:26" ht="13.5" customHeight="1" thickBot="1" x14ac:dyDescent="0.45">
      <c r="B311" s="25"/>
      <c r="W311" s="11"/>
      <c r="Y311" s="160"/>
      <c r="Z311" s="158"/>
    </row>
    <row r="312" spans="2:26" ht="13.5" customHeight="1" thickBot="1" x14ac:dyDescent="0.45">
      <c r="B312" s="25"/>
      <c r="W312" s="11"/>
      <c r="Y312" s="160"/>
      <c r="Z312" s="158"/>
    </row>
    <row r="313" spans="2:26" ht="13.5" customHeight="1" thickBot="1" x14ac:dyDescent="0.45">
      <c r="B313" s="25"/>
      <c r="W313" s="11"/>
      <c r="Y313" s="160"/>
      <c r="Z313" s="158"/>
    </row>
    <row r="314" spans="2:26" ht="13.5" customHeight="1" thickBot="1" x14ac:dyDescent="0.45">
      <c r="B314" s="25"/>
      <c r="W314" s="11"/>
      <c r="Y314" s="160"/>
      <c r="Z314" s="158"/>
    </row>
    <row r="315" spans="2:26" ht="13.5" customHeight="1" thickBot="1" x14ac:dyDescent="0.45">
      <c r="B315" s="25"/>
      <c r="W315" s="11"/>
      <c r="Y315" s="160"/>
      <c r="Z315" s="158"/>
    </row>
    <row r="316" spans="2:26" ht="13.5" customHeight="1" thickBot="1" x14ac:dyDescent="0.45">
      <c r="B316" s="25"/>
      <c r="W316" s="11"/>
      <c r="Y316" s="160"/>
      <c r="Z316" s="158"/>
    </row>
    <row r="317" spans="2:26" ht="13.5" customHeight="1" thickBot="1" x14ac:dyDescent="0.45">
      <c r="B317" s="25"/>
      <c r="W317" s="11"/>
      <c r="Y317" s="160"/>
      <c r="Z317" s="158"/>
    </row>
    <row r="318" spans="2:26" ht="13.5" customHeight="1" thickBot="1" x14ac:dyDescent="0.45">
      <c r="B318" s="25"/>
      <c r="W318" s="11"/>
      <c r="Y318" s="160"/>
      <c r="Z318" s="158"/>
    </row>
    <row r="319" spans="2:26" ht="13.5" customHeight="1" thickBot="1" x14ac:dyDescent="0.45">
      <c r="B319" s="25"/>
      <c r="W319" s="11"/>
      <c r="Y319" s="160"/>
      <c r="Z319" s="158"/>
    </row>
    <row r="320" spans="2:26" ht="13.5" customHeight="1" thickBot="1" x14ac:dyDescent="0.45">
      <c r="B320" s="25"/>
      <c r="W320" s="11"/>
      <c r="Y320" s="160"/>
      <c r="Z320" s="158"/>
    </row>
    <row r="321" spans="1:26" ht="13.5" customHeight="1" thickBot="1" x14ac:dyDescent="0.45">
      <c r="B321" s="25"/>
      <c r="W321" s="11"/>
      <c r="Y321" s="160"/>
      <c r="Z321" s="158"/>
    </row>
    <row r="322" spans="1:26" ht="13.5" customHeight="1" thickBot="1" x14ac:dyDescent="0.45">
      <c r="B322" s="25"/>
      <c r="W322" s="11"/>
      <c r="Y322" s="160"/>
      <c r="Z322" s="158"/>
    </row>
    <row r="323" spans="1:26" ht="13.5" customHeight="1" thickBot="1" x14ac:dyDescent="0.45">
      <c r="B323" s="25"/>
      <c r="W323" s="11"/>
      <c r="Y323" s="160"/>
      <c r="Z323" s="158"/>
    </row>
    <row r="324" spans="1:26" ht="13.5" customHeight="1" thickBot="1" x14ac:dyDescent="0.45">
      <c r="B324" s="25"/>
      <c r="W324" s="11"/>
      <c r="Y324" s="160"/>
      <c r="Z324" s="158"/>
    </row>
    <row r="325" spans="1:26" ht="13.5" customHeight="1" thickBot="1" x14ac:dyDescent="0.45">
      <c r="B325" s="25"/>
      <c r="W325" s="11"/>
      <c r="Y325" s="160"/>
      <c r="Z325" s="158"/>
    </row>
    <row r="326" spans="1:26" ht="13.5" customHeight="1" thickBot="1" x14ac:dyDescent="0.45">
      <c r="B326" s="25"/>
      <c r="W326" s="11"/>
      <c r="Y326" s="160"/>
      <c r="Z326" s="158"/>
    </row>
    <row r="327" spans="1:26" ht="13.5" customHeight="1" thickBot="1" x14ac:dyDescent="0.45">
      <c r="B327" s="25"/>
      <c r="W327" s="11"/>
      <c r="Y327" s="160"/>
      <c r="Z327" s="158"/>
    </row>
    <row r="328" spans="1:26" ht="13.5" customHeight="1" thickBot="1" x14ac:dyDescent="0.45">
      <c r="B328" s="25"/>
      <c r="W328" s="11"/>
      <c r="Y328" s="160"/>
      <c r="Z328" s="158"/>
    </row>
    <row r="329" spans="1:26" ht="13.5" customHeight="1" thickBot="1" x14ac:dyDescent="0.45">
      <c r="B329" s="26"/>
      <c r="C329" s="27"/>
      <c r="D329" s="27"/>
      <c r="E329" s="27"/>
      <c r="F329" s="27"/>
      <c r="G329" s="27"/>
      <c r="H329" s="27"/>
      <c r="I329" s="27"/>
      <c r="J329" s="27"/>
      <c r="K329" s="27"/>
      <c r="L329" s="27"/>
      <c r="M329" s="27"/>
      <c r="N329" s="27"/>
      <c r="O329" s="27"/>
      <c r="P329" s="27"/>
      <c r="Q329" s="27"/>
      <c r="R329" s="27"/>
      <c r="S329" s="27"/>
      <c r="T329" s="27"/>
      <c r="U329" s="27"/>
      <c r="V329" s="27"/>
      <c r="W329" s="28"/>
      <c r="Y329" s="160"/>
      <c r="Z329" s="158"/>
    </row>
    <row r="330" spans="1:26" ht="13.5" customHeight="1" thickBot="1" x14ac:dyDescent="0.45">
      <c r="Y330" s="160"/>
      <c r="Z330" s="159"/>
    </row>
    <row r="331" spans="1:26" ht="221.25" customHeight="1" x14ac:dyDescent="0.4">
      <c r="A331" s="273" t="s">
        <v>286</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5"/>
    </row>
  </sheetData>
  <sheetProtection algorithmName="SHA-512" hashValue="jbMXMO7Y6COQziKc8PIXFmkrPCthsp33X9eXOtjlySU+p05z34wLIn+QZ3MdqBU8U7ecjatjoEBFrApCybupiA==" saltValue="cKJUFtL5BwZ9ue0n8NPDqg==" spinCount="100000" sheet="1" objects="1" scenarios="1" selectLockedCells="1"/>
  <mergeCells count="183">
    <mergeCell ref="H131:X131"/>
    <mergeCell ref="H132:X132"/>
    <mergeCell ref="H133:X133"/>
    <mergeCell ref="H259:I261"/>
    <mergeCell ref="B229:W231"/>
    <mergeCell ref="H148:X149"/>
    <mergeCell ref="A2:X5"/>
    <mergeCell ref="U103:X103"/>
    <mergeCell ref="V104:W107"/>
    <mergeCell ref="U108:X109"/>
    <mergeCell ref="A104:F105"/>
    <mergeCell ref="H104:M105"/>
    <mergeCell ref="A107:M108"/>
    <mergeCell ref="O103:R103"/>
    <mergeCell ref="P104:Q108"/>
    <mergeCell ref="A95:X96"/>
    <mergeCell ref="A62:X63"/>
    <mergeCell ref="A66:X67"/>
    <mergeCell ref="A68:X69"/>
    <mergeCell ref="A38:N39"/>
    <mergeCell ref="A40:N41"/>
    <mergeCell ref="A42:N43"/>
    <mergeCell ref="A44:N45"/>
    <mergeCell ref="O38:O39"/>
    <mergeCell ref="K232:W234"/>
    <mergeCell ref="K235:W237"/>
    <mergeCell ref="K244:W246"/>
    <mergeCell ref="B246:G247"/>
    <mergeCell ref="K247:W249"/>
    <mergeCell ref="J235:J237"/>
    <mergeCell ref="A331:X331"/>
    <mergeCell ref="S112:X113"/>
    <mergeCell ref="H126:X127"/>
    <mergeCell ref="H136:X137"/>
    <mergeCell ref="H138:X139"/>
    <mergeCell ref="H140:X141"/>
    <mergeCell ref="H142:X142"/>
    <mergeCell ref="H143:X143"/>
    <mergeCell ref="H124:X125"/>
    <mergeCell ref="H150:X151"/>
    <mergeCell ref="A148:G149"/>
    <mergeCell ref="H134:X134"/>
    <mergeCell ref="H135:X135"/>
    <mergeCell ref="A128:G129"/>
    <mergeCell ref="H128:X129"/>
    <mergeCell ref="A130:G135"/>
    <mergeCell ref="P120:X121"/>
    <mergeCell ref="H130:X130"/>
    <mergeCell ref="A136:G147"/>
    <mergeCell ref="H147:X147"/>
    <mergeCell ref="H144:X144"/>
    <mergeCell ref="H145:X145"/>
    <mergeCell ref="H146:X146"/>
    <mergeCell ref="A126:G127"/>
    <mergeCell ref="A150:G151"/>
    <mergeCell ref="H256:I258"/>
    <mergeCell ref="K238:W240"/>
    <mergeCell ref="B240:G241"/>
    <mergeCell ref="K241:W243"/>
    <mergeCell ref="J232:J234"/>
    <mergeCell ref="H232:I234"/>
    <mergeCell ref="B234:G235"/>
    <mergeCell ref="C173:V175"/>
    <mergeCell ref="C176:V178"/>
    <mergeCell ref="B222:W223"/>
    <mergeCell ref="B224:W225"/>
    <mergeCell ref="B227:F228"/>
    <mergeCell ref="G227:W228"/>
    <mergeCell ref="B256:G261"/>
    <mergeCell ref="H250:I252"/>
    <mergeCell ref="J250:J252"/>
    <mergeCell ref="H253:I255"/>
    <mergeCell ref="C204:V207"/>
    <mergeCell ref="C208:V211"/>
    <mergeCell ref="C212:V215"/>
    <mergeCell ref="B198:W198"/>
    <mergeCell ref="Q154:X154"/>
    <mergeCell ref="Q155:X155"/>
    <mergeCell ref="Q156:X156"/>
    <mergeCell ref="O154:P156"/>
    <mergeCell ref="O153:X153"/>
    <mergeCell ref="C182:V184"/>
    <mergeCell ref="C200:V203"/>
    <mergeCell ref="A1:X1"/>
    <mergeCell ref="A56:X56"/>
    <mergeCell ref="A111:X111"/>
    <mergeCell ref="A166:X166"/>
    <mergeCell ref="A221:X221"/>
    <mergeCell ref="A6:X7"/>
    <mergeCell ref="A8:X9"/>
    <mergeCell ref="A10:X11"/>
    <mergeCell ref="A12:X13"/>
    <mergeCell ref="A14:X15"/>
    <mergeCell ref="B161:W163"/>
    <mergeCell ref="B164:W164"/>
    <mergeCell ref="B159:W159"/>
    <mergeCell ref="B168:W168"/>
    <mergeCell ref="C179:V181"/>
    <mergeCell ref="A22:X23"/>
    <mergeCell ref="A24:X25"/>
    <mergeCell ref="A26:X27"/>
    <mergeCell ref="A30:X31"/>
    <mergeCell ref="A28:X29"/>
    <mergeCell ref="A36:X37"/>
    <mergeCell ref="A114:G115"/>
    <mergeCell ref="A57:X58"/>
    <mergeCell ref="A64:X65"/>
    <mergeCell ref="P44:R45"/>
    <mergeCell ref="S38:T39"/>
    <mergeCell ref="S40:T41"/>
    <mergeCell ref="S42:T43"/>
    <mergeCell ref="S44:T45"/>
    <mergeCell ref="A75:X76"/>
    <mergeCell ref="A77:X78"/>
    <mergeCell ref="A79:X80"/>
    <mergeCell ref="A81:X82"/>
    <mergeCell ref="O40:O41"/>
    <mergeCell ref="O42:O43"/>
    <mergeCell ref="O44:O45"/>
    <mergeCell ref="P38:R39"/>
    <mergeCell ref="P40:R41"/>
    <mergeCell ref="P42:R43"/>
    <mergeCell ref="A112:G113"/>
    <mergeCell ref="O112:R113"/>
    <mergeCell ref="H112:N113"/>
    <mergeCell ref="H122:X123"/>
    <mergeCell ref="H116:X117"/>
    <mergeCell ref="A116:G119"/>
    <mergeCell ref="H118:X119"/>
    <mergeCell ref="A83:X84"/>
    <mergeCell ref="A85:X86"/>
    <mergeCell ref="A87:X88"/>
    <mergeCell ref="A89:X90"/>
    <mergeCell ref="H120:O121"/>
    <mergeCell ref="A91:X92"/>
    <mergeCell ref="A93:X94"/>
    <mergeCell ref="A120:G121"/>
    <mergeCell ref="H114:X115"/>
    <mergeCell ref="A122:G125"/>
    <mergeCell ref="B273:W274"/>
    <mergeCell ref="L257:W261"/>
    <mergeCell ref="B278:W278"/>
    <mergeCell ref="C289:V291"/>
    <mergeCell ref="A276:X276"/>
    <mergeCell ref="K250:W252"/>
    <mergeCell ref="B252:G253"/>
    <mergeCell ref="K253:W255"/>
    <mergeCell ref="J253:J255"/>
    <mergeCell ref="J259:J261"/>
    <mergeCell ref="J256:J258"/>
    <mergeCell ref="H235:I237"/>
    <mergeCell ref="H238:I240"/>
    <mergeCell ref="J238:J240"/>
    <mergeCell ref="H241:I243"/>
    <mergeCell ref="J241:J243"/>
    <mergeCell ref="H244:I246"/>
    <mergeCell ref="J244:J246"/>
    <mergeCell ref="H247:I249"/>
    <mergeCell ref="J247:J249"/>
    <mergeCell ref="Z1:Z330"/>
    <mergeCell ref="Y1:Y55"/>
    <mergeCell ref="Y56:Y110"/>
    <mergeCell ref="Y111:Y165"/>
    <mergeCell ref="Y166:Y220"/>
    <mergeCell ref="Y221:Y275"/>
    <mergeCell ref="Y276:Y330"/>
    <mergeCell ref="C292:V294"/>
    <mergeCell ref="C295:V297"/>
    <mergeCell ref="C298:V300"/>
    <mergeCell ref="C301:V303"/>
    <mergeCell ref="B232:G233"/>
    <mergeCell ref="B236:G237"/>
    <mergeCell ref="B238:G239"/>
    <mergeCell ref="B242:G243"/>
    <mergeCell ref="B244:G245"/>
    <mergeCell ref="B248:G249"/>
    <mergeCell ref="B250:G251"/>
    <mergeCell ref="B254:G255"/>
    <mergeCell ref="B263:W264"/>
    <mergeCell ref="B265:W265"/>
    <mergeCell ref="B266:W267"/>
    <mergeCell ref="B268:W270"/>
    <mergeCell ref="B271:W272"/>
  </mergeCells>
  <phoneticPr fontId="1"/>
  <printOptions horizontalCentered="1" verticalCentered="1"/>
  <pageMargins left="0.7" right="0.7" top="0.75" bottom="0.75" header="0.3" footer="0.3"/>
  <pageSetup paperSize="9" scale="99" fitToHeight="6" orientation="portrait" r:id="rId1"/>
  <rowBreaks count="5" manualBreakCount="5">
    <brk id="55" max="16383" man="1"/>
    <brk id="110" max="16383" man="1"/>
    <brk id="165" max="16383" man="1"/>
    <brk id="220" max="16383" man="1"/>
    <brk id="275" max="16383" man="1"/>
  </rowBreaks>
  <extLst>
    <ext xmlns:x14="http://schemas.microsoft.com/office/spreadsheetml/2009/9/main" uri="{78C0D931-6437-407d-A8EE-F0AAD7539E65}">
      <x14:conditionalFormattings>
        <x14:conditionalFormatting xmlns:xm="http://schemas.microsoft.com/office/excel/2006/main">
          <x14:cfRule type="expression" priority="8" id="{40E695B6-F735-4A32-98A5-3C43CDA3722D}">
            <xm:f>設定シート!$K$60="fuyou"</xm:f>
            <x14:dxf>
              <font>
                <color theme="1"/>
              </font>
              <border>
                <left/>
                <right/>
                <top/>
                <bottom/>
                <vertical/>
                <horizontal/>
              </border>
            </x14:dxf>
          </x14:cfRule>
          <xm:sqref>B199:W217</xm:sqref>
        </x14:conditionalFormatting>
        <x14:conditionalFormatting xmlns:xm="http://schemas.microsoft.com/office/excel/2006/main">
          <x14:cfRule type="expression" priority="1" id="{CA1C5DD4-76C3-469D-B310-EC046B41DE47}">
            <xm:f>設定シート!$K$5=2</xm:f>
            <x14:dxf>
              <font>
                <color theme="0"/>
              </font>
              <border>
                <left/>
                <right/>
                <top/>
                <bottom/>
                <vertical/>
                <horizontal/>
              </border>
            </x14:dxf>
          </x14:cfRule>
          <x14:cfRule type="expression" priority="3" id="{D13F41E0-8E27-4686-BA6D-9DB974C9C5E1}">
            <xm:f>設定シート!$K$5=4</xm:f>
            <x14:dxf>
              <font>
                <color theme="0"/>
              </font>
              <border>
                <left/>
                <right/>
                <top/>
                <bottom/>
                <vertical/>
                <horizontal/>
              </border>
            </x14:dxf>
          </x14:cfRule>
          <x14:cfRule type="expression" priority="7" id="{8321B1F2-A036-4EBF-A548-0B0C43C00E11}">
            <xm:f>設定シート!$J$83="0年以上"</xm:f>
            <x14:dxf>
              <font>
                <color theme="0"/>
              </font>
              <border>
                <left/>
                <right/>
                <top/>
                <bottom/>
                <vertical/>
                <horizontal/>
              </border>
            </x14:dxf>
          </x14:cfRule>
          <xm:sqref>B263:W274</xm:sqref>
        </x14:conditionalFormatting>
        <x14:conditionalFormatting xmlns:xm="http://schemas.microsoft.com/office/excel/2006/main">
          <x14:cfRule type="expression" priority="6" id="{BD02270D-73D5-4DB9-AA3D-DB352A1274AF}">
            <xm:f>設定シート!$J$85="卒業証明は不要です。"</xm:f>
            <x14:dxf>
              <border>
                <left/>
                <right/>
                <top/>
                <bottom/>
                <vertical/>
                <horizontal/>
              </border>
            </x14:dxf>
          </x14:cfRule>
          <xm:sqref>B279:W329</xm:sqref>
        </x14:conditionalFormatting>
        <x14:conditionalFormatting xmlns:xm="http://schemas.microsoft.com/office/excel/2006/main">
          <x14:cfRule type="expression" priority="2" id="{DF811603-E9B0-43C8-A2F9-61E69EAC145E}">
            <xm:f>設定シート!$K$5=2</xm:f>
            <x14:dxf>
              <font>
                <color theme="0"/>
              </font>
              <border>
                <left/>
                <right/>
                <top/>
                <bottom/>
                <vertical/>
                <horizontal/>
              </border>
            </x14:dxf>
          </x14:cfRule>
          <x14:cfRule type="expression" priority="4" id="{A7929ACC-1B95-491A-A780-F06DF121C4AE}">
            <xm:f>設定シート!$K$5=4</xm:f>
            <x14:dxf>
              <font>
                <color theme="0"/>
              </font>
              <border>
                <left/>
                <right/>
                <top/>
                <bottom/>
                <vertical/>
                <horizontal/>
              </border>
            </x14:dxf>
          </x14:cfRule>
          <x14:cfRule type="expression" priority="5" id="{C081A48D-4E0C-4CEE-8FF8-BD8AC162B7F0}">
            <xm:f>設定シート!$J$83="0年以上"</xm:f>
            <x14:dxf>
              <font>
                <color theme="0"/>
              </font>
              <border>
                <left/>
                <right/>
                <top/>
                <bottom/>
                <vertical/>
                <horizontal/>
              </border>
            </x14:dxf>
          </x14:cfRule>
          <xm:sqref>L257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AA14-8266-4620-99C5-CEC98CC082F6}">
  <dimension ref="A3:AH167"/>
  <sheetViews>
    <sheetView topLeftCell="R1" zoomScaleNormal="100" workbookViewId="0">
      <selection activeCell="Z59" sqref="Z59:Z62"/>
    </sheetView>
  </sheetViews>
  <sheetFormatPr defaultRowHeight="13.5" x14ac:dyDescent="0.4"/>
  <cols>
    <col min="1" max="2" width="9" style="1"/>
    <col min="3" max="3" width="46.125" style="1" bestFit="1" customWidth="1"/>
    <col min="4" max="4" width="9" style="1"/>
    <col min="5" max="5" width="46.375" style="1" bestFit="1" customWidth="1"/>
    <col min="6" max="9" width="9" style="1"/>
    <col min="10" max="10" width="52.75" style="83" bestFit="1" customWidth="1"/>
    <col min="11" max="11" width="25.75" style="1" bestFit="1" customWidth="1"/>
    <col min="12" max="12" width="39.375" style="1" bestFit="1" customWidth="1"/>
    <col min="13" max="13" width="15" style="1" bestFit="1" customWidth="1"/>
    <col min="14" max="14" width="34" style="1" bestFit="1" customWidth="1"/>
    <col min="15" max="15" width="9" style="1"/>
    <col min="16" max="16" width="46.125" style="1" bestFit="1" customWidth="1"/>
    <col min="17" max="17" width="16.125" style="1" bestFit="1" customWidth="1"/>
    <col min="18" max="18" width="15" style="1" bestFit="1" customWidth="1"/>
    <col min="19" max="23" width="9" style="1"/>
    <col min="24" max="24" width="18.625" style="19" customWidth="1"/>
    <col min="25" max="25" width="4.5" style="81" bestFit="1" customWidth="1"/>
    <col min="26" max="26" width="25" style="81" bestFit="1" customWidth="1"/>
    <col min="27" max="27" width="36.125" style="1" bestFit="1" customWidth="1"/>
    <col min="28" max="28" width="9.25" style="1" customWidth="1"/>
    <col min="29" max="30" width="6.125" style="1" customWidth="1"/>
    <col min="31" max="31" width="29.375" style="81" bestFit="1" customWidth="1"/>
    <col min="32" max="32" width="27.25" style="1" bestFit="1" customWidth="1"/>
    <col min="33" max="16384" width="9" style="1"/>
  </cols>
  <sheetData>
    <row r="3" spans="2:34" x14ac:dyDescent="0.4">
      <c r="B3" s="7" t="s">
        <v>18</v>
      </c>
      <c r="C3" s="7"/>
      <c r="E3" s="7" t="s">
        <v>33</v>
      </c>
      <c r="J3" s="82" t="s">
        <v>90</v>
      </c>
      <c r="X3" s="85" t="s">
        <v>351</v>
      </c>
      <c r="Y3" s="86" t="s">
        <v>413</v>
      </c>
      <c r="Z3" s="86" t="s">
        <v>414</v>
      </c>
      <c r="AA3" s="92" t="s">
        <v>352</v>
      </c>
      <c r="AB3" s="92"/>
      <c r="AC3" s="92"/>
      <c r="AD3" s="92" t="s">
        <v>417</v>
      </c>
      <c r="AE3" s="86" t="s">
        <v>416</v>
      </c>
      <c r="AH3" s="92" t="s">
        <v>430</v>
      </c>
    </row>
    <row r="4" spans="2:34" x14ac:dyDescent="0.4">
      <c r="B4" s="1" t="s">
        <v>31</v>
      </c>
      <c r="C4" s="1" t="s">
        <v>22</v>
      </c>
      <c r="E4" s="1" t="s">
        <v>34</v>
      </c>
      <c r="G4" s="8"/>
      <c r="H4" s="8"/>
      <c r="I4" s="8"/>
      <c r="J4" s="83" t="str">
        <f>K4&amp;L4&amp;M4&amp;N4&amp;O4&amp;P4</f>
        <v>2025年0月0日</v>
      </c>
      <c r="K4" s="1">
        <f>'１入力用紙'!E7</f>
        <v>2025</v>
      </c>
      <c r="L4" s="1" t="s">
        <v>91</v>
      </c>
      <c r="M4" s="1">
        <f>'１入力用紙'!O7</f>
        <v>0</v>
      </c>
      <c r="N4" s="1" t="s">
        <v>92</v>
      </c>
      <c r="O4" s="1">
        <f>'１入力用紙'!U7</f>
        <v>0</v>
      </c>
      <c r="P4" s="1" t="s">
        <v>93</v>
      </c>
      <c r="X4" s="19" t="str">
        <f t="shared" ref="X4:X6" si="0">IF(AA4=0,"NG","OK")</f>
        <v>NG</v>
      </c>
      <c r="Y4" s="81">
        <v>1</v>
      </c>
      <c r="Z4" s="81" t="s">
        <v>353</v>
      </c>
      <c r="AA4" s="1">
        <f>'１入力用紙'!O7</f>
        <v>0</v>
      </c>
      <c r="AD4" s="1">
        <f>IF(X4="NG",1,0)</f>
        <v>1</v>
      </c>
      <c r="AE4" s="81" t="s">
        <v>419</v>
      </c>
      <c r="AF4" s="1" t="s">
        <v>422</v>
      </c>
      <c r="AH4" s="1" t="str">
        <f>VLOOKUP(1,AD4:AF92,2,FALSE)&amp;VLOOKUP(1,AD4:AF92,3,FALSE)</f>
        <v>申請日を正しく入力してください</v>
      </c>
    </row>
    <row r="5" spans="2:34" x14ac:dyDescent="0.4">
      <c r="B5" s="1" t="s">
        <v>31</v>
      </c>
      <c r="C5" s="1" t="s">
        <v>21</v>
      </c>
      <c r="E5" s="1" t="s">
        <v>35</v>
      </c>
      <c r="J5" s="83" t="e">
        <f>VLOOKUP(K5,M5:Q8,5,FALSE)</f>
        <v>#N/A</v>
      </c>
      <c r="K5" s="1">
        <f>'１入力用紙'!E11</f>
        <v>0</v>
      </c>
      <c r="M5" s="1">
        <v>1</v>
      </c>
      <c r="N5" s="1" t="s">
        <v>95</v>
      </c>
      <c r="O5" s="1" t="s">
        <v>96</v>
      </c>
      <c r="P5" s="1" t="s">
        <v>98</v>
      </c>
      <c r="Q5" s="1" t="str">
        <f>N5&amp;"　"&amp;O5&amp;P5</f>
        <v>製品　Aルート</v>
      </c>
      <c r="X5" s="19" t="str">
        <f t="shared" si="0"/>
        <v>NG</v>
      </c>
      <c r="Y5" s="81">
        <v>2</v>
      </c>
      <c r="Z5" s="81" t="s">
        <v>354</v>
      </c>
      <c r="AA5" s="1">
        <f>'１入力用紙'!U7</f>
        <v>0</v>
      </c>
      <c r="AD5" s="1">
        <f t="shared" ref="AD5:AD8" si="1">IF(X5="NG",1,0)</f>
        <v>1</v>
      </c>
      <c r="AE5" s="81" t="s">
        <v>419</v>
      </c>
      <c r="AF5" s="1" t="s">
        <v>422</v>
      </c>
      <c r="AH5" s="1">
        <f>SUM(AD4:AD92)</f>
        <v>26</v>
      </c>
    </row>
    <row r="6" spans="2:34" x14ac:dyDescent="0.4">
      <c r="B6" s="1" t="s">
        <v>31</v>
      </c>
      <c r="C6" s="1" t="s">
        <v>20</v>
      </c>
      <c r="E6" s="1" t="s">
        <v>41</v>
      </c>
      <c r="M6" s="1">
        <v>2</v>
      </c>
      <c r="N6" s="1" t="s">
        <v>95</v>
      </c>
      <c r="O6" s="1" t="s">
        <v>97</v>
      </c>
      <c r="P6" s="1" t="s">
        <v>98</v>
      </c>
      <c r="Q6" s="1" t="str">
        <f t="shared" ref="Q6:Q8" si="2">N6&amp;"　"&amp;O6&amp;P6</f>
        <v>製品　Bルート</v>
      </c>
      <c r="X6" s="19" t="str">
        <f t="shared" si="0"/>
        <v>NG</v>
      </c>
      <c r="Y6" s="81">
        <v>3</v>
      </c>
      <c r="Z6" s="81" t="s">
        <v>356</v>
      </c>
      <c r="AA6" s="87">
        <f>'１入力用紙'!E11</f>
        <v>0</v>
      </c>
      <c r="AD6" s="1">
        <f t="shared" si="1"/>
        <v>1</v>
      </c>
      <c r="AE6" s="81" t="s">
        <v>420</v>
      </c>
      <c r="AF6" s="1" t="s">
        <v>422</v>
      </c>
    </row>
    <row r="7" spans="2:34" x14ac:dyDescent="0.4">
      <c r="B7" s="1" t="s">
        <v>32</v>
      </c>
      <c r="C7" s="1" t="s">
        <v>24</v>
      </c>
      <c r="E7" s="1" t="s">
        <v>36</v>
      </c>
      <c r="M7" s="1">
        <v>3</v>
      </c>
      <c r="N7" s="1" t="s">
        <v>94</v>
      </c>
      <c r="O7" s="1" t="s">
        <v>96</v>
      </c>
      <c r="P7" s="1" t="s">
        <v>98</v>
      </c>
      <c r="Q7" s="1" t="str">
        <f t="shared" si="2"/>
        <v>超音波　Aルート</v>
      </c>
      <c r="X7" s="19" t="str">
        <f>IF(AA7=0,"NG","OK")</f>
        <v>NG</v>
      </c>
      <c r="Y7" s="81">
        <v>4</v>
      </c>
      <c r="Z7" s="81" t="s">
        <v>355</v>
      </c>
      <c r="AA7" s="1">
        <f>'１入力用紙'!E15</f>
        <v>0</v>
      </c>
      <c r="AD7" s="1">
        <f t="shared" si="1"/>
        <v>1</v>
      </c>
      <c r="AE7" s="81" t="s">
        <v>418</v>
      </c>
      <c r="AF7" s="1" t="s">
        <v>422</v>
      </c>
    </row>
    <row r="8" spans="2:34" x14ac:dyDescent="0.4">
      <c r="B8" s="1" t="s">
        <v>32</v>
      </c>
      <c r="C8" s="1" t="s">
        <v>23</v>
      </c>
      <c r="E8" s="8" t="s">
        <v>37</v>
      </c>
      <c r="M8" s="1">
        <v>4</v>
      </c>
      <c r="N8" s="1" t="s">
        <v>94</v>
      </c>
      <c r="O8" s="1" t="s">
        <v>97</v>
      </c>
      <c r="P8" s="1" t="s">
        <v>98</v>
      </c>
      <c r="Q8" s="1" t="str">
        <f t="shared" si="2"/>
        <v>超音波　Bルート</v>
      </c>
      <c r="X8" s="19" t="str">
        <f>IFERROR(VLOOKUP(AA7,E24:E31,1,FALSE),"NG")</f>
        <v>NG</v>
      </c>
      <c r="Y8" s="81">
        <v>5</v>
      </c>
      <c r="Z8" s="81" t="s">
        <v>443</v>
      </c>
      <c r="AA8" s="1">
        <f>AA7</f>
        <v>0</v>
      </c>
      <c r="AD8" s="1">
        <f t="shared" si="1"/>
        <v>1</v>
      </c>
      <c r="AE8" s="81" t="s">
        <v>444</v>
      </c>
      <c r="AF8" s="1" t="s">
        <v>445</v>
      </c>
    </row>
    <row r="9" spans="2:34" x14ac:dyDescent="0.4">
      <c r="B9" s="1" t="s">
        <v>32</v>
      </c>
      <c r="C9" s="1" t="s">
        <v>107</v>
      </c>
      <c r="E9" s="1" t="s">
        <v>38</v>
      </c>
      <c r="J9" s="83" t="e">
        <f>VLOOKUP(K9,M9:N16,2,FALSE)</f>
        <v>#N/A</v>
      </c>
      <c r="K9" s="1">
        <f>'１入力用紙'!E15</f>
        <v>0</v>
      </c>
      <c r="M9" s="1">
        <v>1</v>
      </c>
      <c r="N9" s="1" t="s">
        <v>99</v>
      </c>
      <c r="X9" s="19" t="str">
        <f>IF(AA9=0,"NG","OK")</f>
        <v>NG</v>
      </c>
      <c r="Y9" s="81">
        <v>6</v>
      </c>
      <c r="Z9" s="81" t="s">
        <v>357</v>
      </c>
      <c r="AA9" s="1">
        <f>'１入力用紙'!M20</f>
        <v>0</v>
      </c>
      <c r="AD9" s="1">
        <f t="shared" ref="AD9:AD40" si="3">IF(X9="NG",1,0)</f>
        <v>1</v>
      </c>
      <c r="AE9" s="81" t="s">
        <v>357</v>
      </c>
      <c r="AF9" s="1" t="s">
        <v>422</v>
      </c>
    </row>
    <row r="10" spans="2:34" x14ac:dyDescent="0.4">
      <c r="E10" s="1" t="s">
        <v>39</v>
      </c>
      <c r="M10" s="1">
        <v>2</v>
      </c>
      <c r="N10" s="1" t="s">
        <v>100</v>
      </c>
      <c r="X10" s="19" t="str">
        <f>IFERROR(VLOOKUP(AA9,E34:E39,1,FALSE),"NG")</f>
        <v>NG</v>
      </c>
      <c r="Y10" s="81">
        <v>7</v>
      </c>
      <c r="Z10" s="81" t="s">
        <v>446</v>
      </c>
      <c r="AA10" s="1">
        <f>AA9</f>
        <v>0</v>
      </c>
      <c r="AD10" s="1">
        <f t="shared" si="3"/>
        <v>1</v>
      </c>
      <c r="AE10" s="81" t="s">
        <v>447</v>
      </c>
      <c r="AF10" s="1" t="s">
        <v>448</v>
      </c>
    </row>
    <row r="11" spans="2:34" x14ac:dyDescent="0.4">
      <c r="B11" s="7" t="s">
        <v>19</v>
      </c>
      <c r="C11" s="7"/>
      <c r="E11" s="1" t="s">
        <v>40</v>
      </c>
      <c r="M11" s="1">
        <v>3</v>
      </c>
      <c r="N11" s="1" t="s">
        <v>101</v>
      </c>
      <c r="X11" s="19" t="str">
        <f>IF(AA11=0,"NG","OK")</f>
        <v>NG</v>
      </c>
      <c r="Y11" s="81">
        <v>8</v>
      </c>
      <c r="Z11" s="81" t="s">
        <v>358</v>
      </c>
      <c r="AA11" s="1">
        <f>'１入力用紙'!M24</f>
        <v>0</v>
      </c>
      <c r="AD11" s="1">
        <f t="shared" si="3"/>
        <v>1</v>
      </c>
      <c r="AE11" s="81" t="s">
        <v>358</v>
      </c>
      <c r="AF11" s="1" t="s">
        <v>422</v>
      </c>
    </row>
    <row r="12" spans="2:34" x14ac:dyDescent="0.4">
      <c r="B12" s="1" t="s">
        <v>31</v>
      </c>
      <c r="C12" s="1" t="s">
        <v>279</v>
      </c>
      <c r="M12" s="1">
        <v>4</v>
      </c>
      <c r="N12" s="1" t="s">
        <v>102</v>
      </c>
      <c r="X12" s="19" t="str">
        <f>IF(AA12=0,"NG","OK")</f>
        <v>NG</v>
      </c>
      <c r="Y12" s="81">
        <v>9</v>
      </c>
      <c r="Z12" s="81" t="s">
        <v>359</v>
      </c>
      <c r="AA12" s="1">
        <f>'１入力用紙'!M29</f>
        <v>0</v>
      </c>
      <c r="AD12" s="1">
        <f t="shared" si="3"/>
        <v>1</v>
      </c>
      <c r="AE12" s="81" t="s">
        <v>359</v>
      </c>
      <c r="AF12" s="1" t="s">
        <v>422</v>
      </c>
    </row>
    <row r="13" spans="2:34" x14ac:dyDescent="0.4">
      <c r="E13" s="7" t="s">
        <v>252</v>
      </c>
      <c r="M13" s="1">
        <v>5</v>
      </c>
      <c r="N13" s="1" t="s">
        <v>103</v>
      </c>
      <c r="X13" s="19" t="s">
        <v>415</v>
      </c>
      <c r="Y13" s="81">
        <v>10</v>
      </c>
      <c r="Z13" s="81" t="s">
        <v>360</v>
      </c>
      <c r="AA13" s="1">
        <f>'１入力用紙'!M31</f>
        <v>0</v>
      </c>
      <c r="AD13" s="1">
        <f t="shared" si="3"/>
        <v>0</v>
      </c>
    </row>
    <row r="14" spans="2:34" x14ac:dyDescent="0.4">
      <c r="B14" s="7" t="s">
        <v>25</v>
      </c>
      <c r="C14" s="7"/>
      <c r="E14" s="1" t="s">
        <v>253</v>
      </c>
      <c r="M14" s="1">
        <v>6</v>
      </c>
      <c r="N14" s="1" t="s">
        <v>104</v>
      </c>
      <c r="X14" s="19" t="str">
        <f>IF(AA14=0,"NG","OK")</f>
        <v>NG</v>
      </c>
      <c r="Y14" s="81">
        <v>11</v>
      </c>
      <c r="Z14" s="81" t="s">
        <v>361</v>
      </c>
      <c r="AA14" s="1">
        <f>'１入力用紙'!S33</f>
        <v>0</v>
      </c>
      <c r="AD14" s="1">
        <f t="shared" si="3"/>
        <v>1</v>
      </c>
      <c r="AE14" s="81" t="s">
        <v>421</v>
      </c>
      <c r="AF14" s="1" t="s">
        <v>422</v>
      </c>
    </row>
    <row r="15" spans="2:34" x14ac:dyDescent="0.4">
      <c r="B15" s="1" t="s">
        <v>31</v>
      </c>
      <c r="C15" s="1" t="s">
        <v>26</v>
      </c>
      <c r="E15" s="1" t="s">
        <v>436</v>
      </c>
      <c r="M15" s="1">
        <v>7</v>
      </c>
      <c r="N15" s="1" t="s">
        <v>105</v>
      </c>
      <c r="X15" s="19" t="str">
        <f>IF(AA15=0,"NG","OK")</f>
        <v>NG</v>
      </c>
      <c r="Y15" s="81">
        <v>12</v>
      </c>
      <c r="Z15" s="81" t="s">
        <v>362</v>
      </c>
      <c r="AA15" s="1">
        <f>'１入力用紙'!AC33</f>
        <v>0</v>
      </c>
      <c r="AD15" s="1">
        <f t="shared" si="3"/>
        <v>1</v>
      </c>
      <c r="AE15" s="81" t="s">
        <v>421</v>
      </c>
      <c r="AF15" s="1" t="s">
        <v>422</v>
      </c>
    </row>
    <row r="16" spans="2:34" x14ac:dyDescent="0.4">
      <c r="B16" s="1" t="s">
        <v>31</v>
      </c>
      <c r="C16" s="1" t="s">
        <v>27</v>
      </c>
      <c r="E16" s="1" t="s">
        <v>254</v>
      </c>
      <c r="M16" s="1">
        <v>8</v>
      </c>
      <c r="N16" s="1" t="s">
        <v>106</v>
      </c>
      <c r="X16" s="19" t="s">
        <v>415</v>
      </c>
      <c r="Y16" s="81">
        <v>13</v>
      </c>
      <c r="Z16" s="81" t="s">
        <v>363</v>
      </c>
      <c r="AA16" s="1">
        <f>'１入力用紙'!S37</f>
        <v>0</v>
      </c>
      <c r="AD16" s="1">
        <f t="shared" si="3"/>
        <v>0</v>
      </c>
    </row>
    <row r="17" spans="2:32" x14ac:dyDescent="0.4">
      <c r="B17" s="1" t="s">
        <v>31</v>
      </c>
      <c r="C17" s="1" t="s">
        <v>28</v>
      </c>
      <c r="E17" s="1" t="s">
        <v>437</v>
      </c>
      <c r="J17" s="83" t="e">
        <f>IF(OR(L17=1,L17=2),VLOOKUP(K17,M17:N22,2,FALSE),VLOOKUP(K17,O17:P20,2,FALSE))</f>
        <v>#N/A</v>
      </c>
      <c r="K17" s="1">
        <f>'１入力用紙'!M20</f>
        <v>0</v>
      </c>
      <c r="L17" s="1">
        <f>'１入力用紙'!E11</f>
        <v>0</v>
      </c>
      <c r="M17" s="1">
        <v>1</v>
      </c>
      <c r="N17" s="1" t="s">
        <v>22</v>
      </c>
      <c r="O17" s="1">
        <v>1</v>
      </c>
      <c r="P17" s="1" t="s">
        <v>26</v>
      </c>
      <c r="X17" s="19" t="s">
        <v>415</v>
      </c>
      <c r="Y17" s="81">
        <v>14</v>
      </c>
      <c r="Z17" s="81" t="s">
        <v>364</v>
      </c>
      <c r="AA17" s="1">
        <f>'１入力用紙'!Y37</f>
        <v>0</v>
      </c>
      <c r="AD17" s="1">
        <f t="shared" si="3"/>
        <v>0</v>
      </c>
    </row>
    <row r="18" spans="2:32" x14ac:dyDescent="0.4">
      <c r="B18" s="1" t="s">
        <v>32</v>
      </c>
      <c r="C18" s="1" t="s">
        <v>29</v>
      </c>
      <c r="E18" s="1" t="s">
        <v>255</v>
      </c>
      <c r="M18" s="1">
        <v>2</v>
      </c>
      <c r="N18" s="1" t="s">
        <v>21</v>
      </c>
      <c r="O18" s="1">
        <v>2</v>
      </c>
      <c r="P18" s="1" t="s">
        <v>27</v>
      </c>
      <c r="X18" s="19" t="str">
        <f>IF(AA18=0,IF(OR(AB18=2,AB18=4),"NG","OK"),"OK")</f>
        <v>OK</v>
      </c>
      <c r="Y18" s="81">
        <v>15</v>
      </c>
      <c r="Z18" s="81" t="s">
        <v>365</v>
      </c>
      <c r="AA18" s="1">
        <f>'１入力用紙'!AC41</f>
        <v>0</v>
      </c>
      <c r="AB18" s="87">
        <f>AA6</f>
        <v>0</v>
      </c>
      <c r="AD18" s="1">
        <f t="shared" si="3"/>
        <v>0</v>
      </c>
      <c r="AE18" s="81" t="s">
        <v>423</v>
      </c>
      <c r="AF18" s="1" t="s">
        <v>422</v>
      </c>
    </row>
    <row r="19" spans="2:32" x14ac:dyDescent="0.4">
      <c r="E19" s="1" t="s">
        <v>256</v>
      </c>
      <c r="M19" s="1">
        <v>3</v>
      </c>
      <c r="N19" s="1" t="s">
        <v>20</v>
      </c>
      <c r="O19" s="1">
        <v>3</v>
      </c>
      <c r="P19" s="1" t="s">
        <v>28</v>
      </c>
      <c r="X19" s="19" t="str">
        <f>IF(AA19=0,IF(OR(AB19=2,AB19=4),"NG","OK"),"OK")</f>
        <v>OK</v>
      </c>
      <c r="Y19" s="81">
        <v>16</v>
      </c>
      <c r="Z19" s="81" t="s">
        <v>366</v>
      </c>
      <c r="AA19" s="1">
        <f>'１入力用紙'!AM41</f>
        <v>0</v>
      </c>
      <c r="AB19" s="87">
        <f>AA6</f>
        <v>0</v>
      </c>
      <c r="AD19" s="1">
        <f t="shared" si="3"/>
        <v>0</v>
      </c>
      <c r="AE19" s="81" t="s">
        <v>423</v>
      </c>
      <c r="AF19" s="1" t="s">
        <v>422</v>
      </c>
    </row>
    <row r="20" spans="2:32" x14ac:dyDescent="0.4">
      <c r="B20" s="7" t="s">
        <v>30</v>
      </c>
      <c r="C20" s="7"/>
      <c r="E20" s="1" t="s">
        <v>257</v>
      </c>
      <c r="M20" s="1">
        <v>4</v>
      </c>
      <c r="N20" s="1" t="s">
        <v>24</v>
      </c>
      <c r="O20" s="1">
        <v>4</v>
      </c>
      <c r="P20" s="1" t="s">
        <v>29</v>
      </c>
      <c r="X20" s="19" t="str">
        <f t="shared" ref="X20:X32" si="4">IF(AA20=0,"NG","OK")</f>
        <v>NG</v>
      </c>
      <c r="Y20" s="81">
        <v>17</v>
      </c>
      <c r="Z20" s="81" t="s">
        <v>367</v>
      </c>
      <c r="AA20" s="7">
        <f>'１入力用紙'!E46</f>
        <v>0</v>
      </c>
      <c r="AD20" s="1">
        <f t="shared" si="3"/>
        <v>1</v>
      </c>
      <c r="AE20" s="81" t="s">
        <v>367</v>
      </c>
      <c r="AF20" s="1" t="s">
        <v>422</v>
      </c>
    </row>
    <row r="21" spans="2:32" x14ac:dyDescent="0.4">
      <c r="B21" s="1" t="s">
        <v>31</v>
      </c>
      <c r="C21" s="1" t="s">
        <v>26</v>
      </c>
      <c r="E21" s="1" t="s">
        <v>258</v>
      </c>
      <c r="M21" s="1">
        <v>5</v>
      </c>
      <c r="N21" s="1" t="s">
        <v>23</v>
      </c>
      <c r="X21" s="19" t="str">
        <f t="shared" si="4"/>
        <v>NG</v>
      </c>
      <c r="Y21" s="81">
        <v>18</v>
      </c>
      <c r="Z21" s="81" t="s">
        <v>368</v>
      </c>
      <c r="AA21" s="1">
        <f>'１入力用紙'!I51</f>
        <v>0</v>
      </c>
      <c r="AD21" s="1">
        <f t="shared" si="3"/>
        <v>1</v>
      </c>
      <c r="AE21" s="81" t="s">
        <v>368</v>
      </c>
      <c r="AF21" s="1" t="s">
        <v>422</v>
      </c>
    </row>
    <row r="22" spans="2:32" x14ac:dyDescent="0.4">
      <c r="B22" s="1" t="s">
        <v>31</v>
      </c>
      <c r="C22" s="1" t="s">
        <v>27</v>
      </c>
      <c r="M22" s="1">
        <v>6</v>
      </c>
      <c r="N22" s="1" t="s">
        <v>107</v>
      </c>
      <c r="X22" s="19" t="str">
        <f t="shared" si="4"/>
        <v>NG</v>
      </c>
      <c r="Y22" s="81">
        <v>19</v>
      </c>
      <c r="Z22" s="81" t="s">
        <v>369</v>
      </c>
      <c r="AA22" s="1">
        <f>'１入力用紙'!AE51</f>
        <v>0</v>
      </c>
      <c r="AD22" s="1">
        <f t="shared" si="3"/>
        <v>1</v>
      </c>
      <c r="AE22" s="81" t="s">
        <v>369</v>
      </c>
      <c r="AF22" s="1" t="s">
        <v>422</v>
      </c>
    </row>
    <row r="23" spans="2:32" x14ac:dyDescent="0.4">
      <c r="B23" s="1" t="s">
        <v>31</v>
      </c>
      <c r="C23" s="1" t="s">
        <v>28</v>
      </c>
      <c r="E23" s="31" t="s">
        <v>259</v>
      </c>
      <c r="F23" s="93" t="s">
        <v>438</v>
      </c>
      <c r="G23" s="93" t="s">
        <v>439</v>
      </c>
      <c r="J23" s="83" t="str">
        <f>M23&amp;":"&amp;K23&amp;"　"&amp;L23</f>
        <v>0:入力なし　</v>
      </c>
      <c r="K23" s="1" t="str">
        <f>IF('１入力用紙'!M29="","入力なし",'１入力用紙'!M29)</f>
        <v>入力なし</v>
      </c>
      <c r="L23" s="1" t="str">
        <f>IF('１入力用紙'!M31="","",'１入力用紙'!M31)</f>
        <v/>
      </c>
      <c r="M23" s="1">
        <f>'１入力用紙'!M24</f>
        <v>0</v>
      </c>
      <c r="X23" s="19" t="str">
        <f t="shared" si="4"/>
        <v>NG</v>
      </c>
      <c r="Y23" s="81">
        <v>20</v>
      </c>
      <c r="Z23" s="81" t="s">
        <v>370</v>
      </c>
      <c r="AA23" s="1">
        <f>'１入力用紙'!I53</f>
        <v>0</v>
      </c>
      <c r="AD23" s="1">
        <f t="shared" si="3"/>
        <v>1</v>
      </c>
      <c r="AE23" s="81" t="s">
        <v>370</v>
      </c>
      <c r="AF23" s="1" t="s">
        <v>422</v>
      </c>
    </row>
    <row r="24" spans="2:32" x14ac:dyDescent="0.4">
      <c r="B24" s="1" t="s">
        <v>32</v>
      </c>
      <c r="C24" s="1" t="s">
        <v>29</v>
      </c>
      <c r="E24" s="1">
        <f>IF(IF(OR(設定シート!K$5=1,設定シート!K$5=2),設定シート!F24,設定シート!G24)=0,"",IF(OR(設定シート!K$5=1,設定シート!K$5=2),設定シート!F24,設定シート!G24))</f>
        <v>2</v>
      </c>
      <c r="F24" s="1">
        <v>1</v>
      </c>
      <c r="G24" s="1">
        <v>2</v>
      </c>
      <c r="J24" s="83" t="str">
        <f>K24&amp;"年"&amp;L24&amp;"月　卒業または卒業見込み"</f>
        <v>0年0月　卒業または卒業見込み</v>
      </c>
      <c r="K24" s="1">
        <f>'１入力用紙'!S33</f>
        <v>0</v>
      </c>
      <c r="L24" s="1">
        <f>'１入力用紙'!AC33</f>
        <v>0</v>
      </c>
      <c r="X24" s="19" t="str">
        <f t="shared" si="4"/>
        <v>NG</v>
      </c>
      <c r="Y24" s="81">
        <v>21</v>
      </c>
      <c r="Z24" s="81" t="s">
        <v>371</v>
      </c>
      <c r="AA24" s="1">
        <f>'１入力用紙'!AE53</f>
        <v>0</v>
      </c>
      <c r="AD24" s="1">
        <f t="shared" si="3"/>
        <v>1</v>
      </c>
      <c r="AE24" s="81" t="s">
        <v>371</v>
      </c>
      <c r="AF24" s="1" t="s">
        <v>422</v>
      </c>
    </row>
    <row r="25" spans="2:32" x14ac:dyDescent="0.4">
      <c r="E25" s="1">
        <f>IF(IF(OR(設定シート!K$5=1,設定シート!K$5=2),設定シート!F25,設定シート!G25)=0,"",IF(OR(設定シート!K$5=1,設定シート!K$5=2),設定シート!F25,設定シート!G25))</f>
        <v>3</v>
      </c>
      <c r="F25" s="1">
        <v>2</v>
      </c>
      <c r="G25" s="1">
        <v>3</v>
      </c>
      <c r="J25" s="83" t="str">
        <f>K25&amp;"年"&amp;L25&amp;"カ月　（必要実務経験年数"&amp;M25&amp;"）"</f>
        <v>0年0カ月　（必要実務経験年数）</v>
      </c>
      <c r="K25" s="1">
        <f>'１入力用紙'!S37</f>
        <v>0</v>
      </c>
      <c r="L25" s="1">
        <f>'１入力用紙'!Y37</f>
        <v>0</v>
      </c>
      <c r="M25" s="1" t="str">
        <f>'１入力用紙'!O35</f>
        <v/>
      </c>
      <c r="X25" s="19" t="str">
        <f t="shared" si="4"/>
        <v>NG</v>
      </c>
      <c r="Y25" s="81">
        <v>22</v>
      </c>
      <c r="Z25" s="81" t="s">
        <v>372</v>
      </c>
      <c r="AA25" s="1">
        <f>'１入力用紙'!I55</f>
        <v>0</v>
      </c>
      <c r="AD25" s="1">
        <f t="shared" si="3"/>
        <v>1</v>
      </c>
      <c r="AE25" s="81" t="s">
        <v>372</v>
      </c>
      <c r="AF25" s="1" t="s">
        <v>422</v>
      </c>
    </row>
    <row r="26" spans="2:32" x14ac:dyDescent="0.4">
      <c r="E26" s="1">
        <f>IF(IF(OR(設定シート!K$5=1,設定シート!K$5=2),設定シート!F26,設定シート!G26)=0,"",IF(OR(設定シート!K$5=1,設定シート!K$5=2),設定シート!F26,設定シート!G26))</f>
        <v>4</v>
      </c>
      <c r="F26" s="1">
        <v>3</v>
      </c>
      <c r="G26" s="1">
        <v>4</v>
      </c>
      <c r="J26" s="83" t="str">
        <f>IF(OR(K5=1,K5=3),"-",K26&amp;"年"&amp;L26&amp;"月満足見込み")</f>
        <v>年0月満足見込み</v>
      </c>
      <c r="K26" s="1" t="str">
        <f>IF('１入力用紙'!AC41="","",'１入力用紙'!AC41)</f>
        <v/>
      </c>
      <c r="L26" s="1">
        <f>'１入力用紙'!AM41</f>
        <v>0</v>
      </c>
      <c r="X26" s="19" t="str">
        <f t="shared" si="4"/>
        <v>NG</v>
      </c>
      <c r="Y26" s="81">
        <v>23</v>
      </c>
      <c r="Z26" s="81" t="s">
        <v>373</v>
      </c>
      <c r="AA26" s="1">
        <f>'１入力用紙'!P57</f>
        <v>0</v>
      </c>
      <c r="AD26" s="1">
        <f t="shared" si="3"/>
        <v>1</v>
      </c>
      <c r="AE26" s="81" t="s">
        <v>373</v>
      </c>
      <c r="AF26" s="1" t="s">
        <v>422</v>
      </c>
    </row>
    <row r="27" spans="2:32" x14ac:dyDescent="0.4">
      <c r="E27" s="1">
        <f>IF(IF(OR(設定シート!K$5=1,設定シート!K$5=2),設定シート!F27,設定シート!G27)=0,"",IF(OR(設定シート!K$5=1,設定シート!K$5=2),設定シート!F27,設定シート!G27))</f>
        <v>5</v>
      </c>
      <c r="F27" s="1">
        <v>4</v>
      </c>
      <c r="G27" s="1">
        <v>5</v>
      </c>
      <c r="J27" s="83" t="e">
        <f>VLOOKUP(K27,M27:N29,2,FALSE)</f>
        <v>#N/A</v>
      </c>
      <c r="K27" s="1">
        <f>'１入力用紙'!E46</f>
        <v>0</v>
      </c>
      <c r="M27" s="1">
        <v>1</v>
      </c>
      <c r="N27" s="1" t="s">
        <v>109</v>
      </c>
      <c r="X27" s="19" t="str">
        <f t="shared" si="4"/>
        <v>NG</v>
      </c>
      <c r="Y27" s="81">
        <v>24</v>
      </c>
      <c r="Z27" s="81" t="s">
        <v>374</v>
      </c>
      <c r="AA27" s="1">
        <f>'１入力用紙'!Z57</f>
        <v>0</v>
      </c>
      <c r="AD27" s="1">
        <f t="shared" si="3"/>
        <v>1</v>
      </c>
      <c r="AE27" s="81" t="s">
        <v>374</v>
      </c>
      <c r="AF27" s="1" t="s">
        <v>422</v>
      </c>
    </row>
    <row r="28" spans="2:32" x14ac:dyDescent="0.4">
      <c r="E28" s="1">
        <f>IF(IF(OR(設定シート!K$5=1,設定シート!K$5=2),設定シート!F28,設定シート!G28)=0,"",IF(OR(設定シート!K$5=1,設定シート!K$5=2),設定シート!F28,設定シート!G28))</f>
        <v>6</v>
      </c>
      <c r="F28" s="1">
        <v>5</v>
      </c>
      <c r="G28" s="1">
        <v>6</v>
      </c>
      <c r="M28" s="1">
        <v>2</v>
      </c>
      <c r="N28" s="1" t="s">
        <v>110</v>
      </c>
      <c r="X28" s="19" t="str">
        <f t="shared" si="4"/>
        <v>NG</v>
      </c>
      <c r="Y28" s="81">
        <v>25</v>
      </c>
      <c r="Z28" s="81" t="s">
        <v>375</v>
      </c>
      <c r="AA28" s="1">
        <f>'１入力用紙'!AF57</f>
        <v>0</v>
      </c>
      <c r="AD28" s="1">
        <f t="shared" si="3"/>
        <v>1</v>
      </c>
      <c r="AE28" s="81" t="s">
        <v>375</v>
      </c>
      <c r="AF28" s="1" t="s">
        <v>422</v>
      </c>
    </row>
    <row r="29" spans="2:32" x14ac:dyDescent="0.4">
      <c r="E29" s="1">
        <f>IF(IF(OR(設定シート!K$5=1,設定シート!K$5=2),設定シート!F29,設定シート!G29)=0,"",IF(OR(設定シート!K$5=1,設定シート!K$5=2),設定シート!F29,設定シート!G29))</f>
        <v>8</v>
      </c>
      <c r="F29" s="1">
        <v>6</v>
      </c>
      <c r="G29" s="1">
        <v>8</v>
      </c>
      <c r="J29" s="83" t="str">
        <f>K30&amp;"　"&amp;L30&amp;"（"&amp;ASC(K29)&amp;"　"&amp;ASC(L29)&amp;"）"</f>
        <v>0　0（0　0）</v>
      </c>
      <c r="K29" s="1">
        <f>'１入力用紙'!I51</f>
        <v>0</v>
      </c>
      <c r="L29" s="1">
        <f>'１入力用紙'!AE51</f>
        <v>0</v>
      </c>
      <c r="M29" s="1">
        <v>3</v>
      </c>
      <c r="N29" s="1" t="s">
        <v>343</v>
      </c>
      <c r="X29" s="19" t="str">
        <f t="shared" si="4"/>
        <v>OK</v>
      </c>
      <c r="Y29" s="81">
        <v>26</v>
      </c>
      <c r="Z29" s="81" t="s">
        <v>376</v>
      </c>
      <c r="AA29" s="1" t="str">
        <f>'１入力用紙'!I59</f>
        <v>日本</v>
      </c>
      <c r="AD29" s="1">
        <f t="shared" si="3"/>
        <v>0</v>
      </c>
      <c r="AE29" s="81" t="s">
        <v>376</v>
      </c>
      <c r="AF29" s="1" t="s">
        <v>422</v>
      </c>
    </row>
    <row r="30" spans="2:32" x14ac:dyDescent="0.4">
      <c r="B30" s="19"/>
      <c r="C30" s="19"/>
      <c r="E30" s="1" t="str">
        <f>IF(IF(OR(設定シート!K$5=1,設定シート!K$5=2),設定シート!F30,設定シート!G30)=0,"",IF(OR(設定シート!K$5=1,設定シート!K$5=2),設定シート!F30,設定シート!G30))</f>
        <v/>
      </c>
      <c r="F30" s="1">
        <v>7</v>
      </c>
      <c r="J30" s="83" t="str">
        <f>K30&amp;"　"&amp;L30</f>
        <v>0　0</v>
      </c>
      <c r="K30" s="1">
        <f>'１入力用紙'!I53</f>
        <v>0</v>
      </c>
      <c r="L30" s="1">
        <f>'１入力用紙'!AE53</f>
        <v>0</v>
      </c>
      <c r="X30" s="19" t="str">
        <f t="shared" si="4"/>
        <v>NG</v>
      </c>
      <c r="Y30" s="81">
        <v>27</v>
      </c>
      <c r="Z30" s="81" t="s">
        <v>377</v>
      </c>
      <c r="AA30" s="9">
        <f>'１入力用紙'!K63</f>
        <v>0</v>
      </c>
      <c r="AC30" s="9"/>
      <c r="AD30" s="1">
        <f t="shared" si="3"/>
        <v>1</v>
      </c>
      <c r="AE30" s="81" t="s">
        <v>429</v>
      </c>
      <c r="AF30" s="1" t="s">
        <v>422</v>
      </c>
    </row>
    <row r="31" spans="2:32" x14ac:dyDescent="0.4">
      <c r="C31" s="1" t="s">
        <v>140</v>
      </c>
      <c r="E31" s="1" t="str">
        <f>IF(IF(OR(設定シート!K$5=1,設定シート!K$5=2),設定シート!F31,設定シート!G31)=0,"",IF(OR(設定シート!K$5=1,設定シート!K$5=2),設定シート!F31,設定シート!G31))</f>
        <v/>
      </c>
      <c r="F31" s="1">
        <v>8</v>
      </c>
      <c r="J31" s="83" t="e">
        <f>VLOOKUP(K31,M31:N32,2,FALSE)&amp;"　生年月日："&amp;K33&amp;L33&amp;M33&amp;N33&amp;O33&amp;P33&amp;"　　"&amp;P31</f>
        <v>#N/A</v>
      </c>
      <c r="K31" s="1">
        <f>'１入力用紙'!I55</f>
        <v>0</v>
      </c>
      <c r="M31" s="1">
        <v>1</v>
      </c>
      <c r="N31" s="1" t="s">
        <v>113</v>
      </c>
      <c r="P31" s="1" t="str">
        <f>'１入力用紙'!I59</f>
        <v>日本</v>
      </c>
      <c r="X31" s="19" t="str">
        <f t="shared" si="4"/>
        <v>NG</v>
      </c>
      <c r="Y31" s="81">
        <v>28</v>
      </c>
      <c r="Z31" s="81" t="s">
        <v>378</v>
      </c>
      <c r="AA31" s="9">
        <f>'１入力用紙'!S63</f>
        <v>0</v>
      </c>
      <c r="AC31" s="9"/>
      <c r="AD31" s="1">
        <f t="shared" si="3"/>
        <v>1</v>
      </c>
      <c r="AE31" s="81" t="s">
        <v>429</v>
      </c>
      <c r="AF31" s="1" t="s">
        <v>422</v>
      </c>
    </row>
    <row r="32" spans="2:32" x14ac:dyDescent="0.4">
      <c r="C32" s="1" t="s">
        <v>141</v>
      </c>
      <c r="M32" s="1">
        <v>2</v>
      </c>
      <c r="N32" s="1" t="s">
        <v>112</v>
      </c>
      <c r="X32" s="19" t="str">
        <f t="shared" si="4"/>
        <v>NG</v>
      </c>
      <c r="Y32" s="81">
        <v>29</v>
      </c>
      <c r="Z32" s="81" t="s">
        <v>379</v>
      </c>
      <c r="AA32" s="1">
        <f>'１入力用紙'!K65</f>
        <v>0</v>
      </c>
      <c r="AD32" s="1">
        <f t="shared" si="3"/>
        <v>1</v>
      </c>
      <c r="AE32" s="81" t="s">
        <v>428</v>
      </c>
      <c r="AF32" s="1" t="s">
        <v>422</v>
      </c>
    </row>
    <row r="33" spans="1:32" x14ac:dyDescent="0.4">
      <c r="C33" s="1" t="s">
        <v>142</v>
      </c>
      <c r="E33" s="31" t="s">
        <v>321</v>
      </c>
      <c r="F33" s="93" t="s">
        <v>440</v>
      </c>
      <c r="G33" s="93" t="s">
        <v>441</v>
      </c>
      <c r="H33" s="93" t="s">
        <v>442</v>
      </c>
      <c r="K33" s="1">
        <f>'１入力用紙'!P57</f>
        <v>0</v>
      </c>
      <c r="L33" s="1" t="s">
        <v>91</v>
      </c>
      <c r="M33" s="1">
        <f>'１入力用紙'!Z57</f>
        <v>0</v>
      </c>
      <c r="N33" s="1" t="s">
        <v>111</v>
      </c>
      <c r="O33" s="1">
        <f>'１入力用紙'!AF57</f>
        <v>0</v>
      </c>
      <c r="P33" s="1" t="s">
        <v>93</v>
      </c>
      <c r="X33" s="19" t="s">
        <v>415</v>
      </c>
      <c r="Y33" s="81">
        <v>30</v>
      </c>
      <c r="Z33" s="81" t="s">
        <v>380</v>
      </c>
      <c r="AA33" s="1">
        <f>'１入力用紙'!K67</f>
        <v>0</v>
      </c>
      <c r="AD33" s="1">
        <f t="shared" si="3"/>
        <v>0</v>
      </c>
    </row>
    <row r="34" spans="1:32" x14ac:dyDescent="0.4">
      <c r="C34" s="1" t="s">
        <v>143</v>
      </c>
      <c r="E34" s="1" t="b">
        <f>IF(IF(K$5=1,F34,IF(K$5=2,G34,IF(OR(K$5=3,K$5=4),H34)))=0,"",IF(K$5=1,F34,IF(K$5=2,G34,IF(OR(K$5=3,K$5=4),H34))))</f>
        <v>0</v>
      </c>
      <c r="F34" s="1">
        <v>1</v>
      </c>
      <c r="G34" s="1">
        <v>6</v>
      </c>
      <c r="H34" s="1">
        <v>1</v>
      </c>
      <c r="J34" s="83" t="str">
        <f>"     〒"&amp;ASC(K34)&amp;L34&amp;ASC(M34)</f>
        <v xml:space="preserve">     〒0-0</v>
      </c>
      <c r="K34" s="9">
        <f>'１入力用紙'!K63</f>
        <v>0</v>
      </c>
      <c r="L34" s="1" t="s">
        <v>115</v>
      </c>
      <c r="M34" s="9">
        <f>'１入力用紙'!S63</f>
        <v>0</v>
      </c>
      <c r="X34" s="19" t="str">
        <f t="shared" ref="X34:X36" si="5">IF(AA34=0,"NG","OK")</f>
        <v>NG</v>
      </c>
      <c r="Y34" s="81">
        <v>31</v>
      </c>
      <c r="Z34" s="81" t="s">
        <v>381</v>
      </c>
      <c r="AA34" s="9">
        <f>'１入力用紙'!K69</f>
        <v>0</v>
      </c>
      <c r="AC34" s="9"/>
      <c r="AD34" s="1">
        <f t="shared" si="3"/>
        <v>1</v>
      </c>
      <c r="AE34" s="81" t="s">
        <v>427</v>
      </c>
      <c r="AF34" s="1" t="s">
        <v>422</v>
      </c>
    </row>
    <row r="35" spans="1:32" x14ac:dyDescent="0.4">
      <c r="C35" s="1" t="s">
        <v>144</v>
      </c>
      <c r="E35" s="1" t="b">
        <f t="shared" ref="E35:E39" si="6">IF(IF(K$5=1,F35,IF(K$5=2,G35,IF(OR(K$5=3,K$5=4),H35)))=0,"",IF(K$5=1,F35,IF(K$5=2,G35,IF(OR(K$5=3,K$5=4),H35))))</f>
        <v>0</v>
      </c>
      <c r="F35" s="1">
        <v>2</v>
      </c>
      <c r="H35" s="1">
        <v>2</v>
      </c>
      <c r="J35" s="83" t="str">
        <f>"     "&amp;DBCS(K35)</f>
        <v xml:space="preserve">     ０</v>
      </c>
      <c r="K35" s="1">
        <f>'１入力用紙'!K65</f>
        <v>0</v>
      </c>
      <c r="L35" s="1">
        <f>'１入力用紙'!K67</f>
        <v>0</v>
      </c>
      <c r="X35" s="19" t="str">
        <f t="shared" si="5"/>
        <v>NG</v>
      </c>
      <c r="Y35" s="81">
        <v>32</v>
      </c>
      <c r="Z35" s="81" t="s">
        <v>382</v>
      </c>
      <c r="AA35" s="9">
        <f>'１入力用紙'!S69</f>
        <v>0</v>
      </c>
      <c r="AC35" s="9"/>
      <c r="AD35" s="1">
        <f t="shared" si="3"/>
        <v>1</v>
      </c>
      <c r="AE35" s="81" t="s">
        <v>427</v>
      </c>
      <c r="AF35" s="1" t="s">
        <v>422</v>
      </c>
    </row>
    <row r="36" spans="1:32" x14ac:dyDescent="0.4">
      <c r="C36" s="1" t="s">
        <v>145</v>
      </c>
      <c r="E36" s="1" t="b">
        <f t="shared" si="6"/>
        <v>0</v>
      </c>
      <c r="F36" s="1">
        <v>3</v>
      </c>
      <c r="H36" s="1">
        <v>3</v>
      </c>
      <c r="J36" s="83" t="str">
        <f>IF(L35=0,"","           "&amp;DBCS(L35))</f>
        <v/>
      </c>
      <c r="X36" s="19" t="str">
        <f t="shared" si="5"/>
        <v>NG</v>
      </c>
      <c r="Y36" s="81">
        <v>33</v>
      </c>
      <c r="Z36" s="81" t="s">
        <v>383</v>
      </c>
      <c r="AA36" s="9">
        <f>'１入力用紙'!AA69</f>
        <v>0</v>
      </c>
      <c r="AC36" s="9"/>
      <c r="AD36" s="1">
        <f t="shared" si="3"/>
        <v>1</v>
      </c>
      <c r="AE36" s="81" t="s">
        <v>427</v>
      </c>
      <c r="AF36" s="1" t="s">
        <v>422</v>
      </c>
    </row>
    <row r="37" spans="1:32" x14ac:dyDescent="0.4">
      <c r="E37" s="1" t="b">
        <f t="shared" si="6"/>
        <v>0</v>
      </c>
      <c r="F37" s="1">
        <v>4</v>
      </c>
      <c r="H37" s="1">
        <v>4</v>
      </c>
      <c r="J37" s="83" t="str">
        <f>IF(K37=0,"","      TEL1 : "&amp;ASC(K37)&amp;L37&amp;ASC(M37)&amp;N37&amp;ASC(O37))</f>
        <v/>
      </c>
      <c r="K37" s="9">
        <f>'１入力用紙'!K69</f>
        <v>0</v>
      </c>
      <c r="L37" s="1" t="s">
        <v>115</v>
      </c>
      <c r="M37" s="9">
        <f>'１入力用紙'!S69</f>
        <v>0</v>
      </c>
      <c r="N37" s="1" t="s">
        <v>115</v>
      </c>
      <c r="O37" s="9">
        <f>'１入力用紙'!AA69</f>
        <v>0</v>
      </c>
      <c r="X37" s="19" t="s">
        <v>415</v>
      </c>
      <c r="Y37" s="81">
        <v>34</v>
      </c>
      <c r="Z37" s="81" t="s">
        <v>384</v>
      </c>
      <c r="AA37" s="88">
        <f>'１入力用紙'!K71</f>
        <v>0</v>
      </c>
      <c r="AC37" s="9"/>
      <c r="AD37" s="1">
        <f t="shared" si="3"/>
        <v>0</v>
      </c>
      <c r="AE37" s="81" t="s">
        <v>431</v>
      </c>
      <c r="AF37" s="1" t="s">
        <v>422</v>
      </c>
    </row>
    <row r="38" spans="1:32" x14ac:dyDescent="0.4">
      <c r="E38" s="1" t="b">
        <f t="shared" si="6"/>
        <v>0</v>
      </c>
      <c r="F38" s="1">
        <v>5</v>
      </c>
      <c r="J38" s="83" t="str">
        <f>IF(K38=0,"","      TEL2 : "&amp;ASC(K38)&amp;L38&amp;ASC(M38)&amp;N38&amp;ASC(O38))</f>
        <v/>
      </c>
      <c r="K38" s="9">
        <f>'１入力用紙'!K71</f>
        <v>0</v>
      </c>
      <c r="L38" s="1" t="s">
        <v>115</v>
      </c>
      <c r="M38" s="9">
        <f>'１入力用紙'!S71</f>
        <v>0</v>
      </c>
      <c r="N38" s="1" t="s">
        <v>115</v>
      </c>
      <c r="O38" s="9">
        <f>'１入力用紙'!AA71</f>
        <v>0</v>
      </c>
      <c r="X38" s="19" t="str">
        <f>IF(AND(AA38=0,AB38=0),"OK",IF(OR(AA38=0,AB38=0),"NG","OK"))</f>
        <v>OK</v>
      </c>
      <c r="Y38" s="81">
        <v>35</v>
      </c>
      <c r="Z38" s="81" t="s">
        <v>385</v>
      </c>
      <c r="AA38" s="9">
        <f>'１入力用紙'!S71</f>
        <v>0</v>
      </c>
      <c r="AB38" s="88">
        <f>AA37</f>
        <v>0</v>
      </c>
      <c r="AC38" s="9"/>
      <c r="AD38" s="1">
        <f t="shared" si="3"/>
        <v>0</v>
      </c>
      <c r="AE38" s="81" t="s">
        <v>431</v>
      </c>
      <c r="AF38" s="1" t="s">
        <v>422</v>
      </c>
    </row>
    <row r="39" spans="1:32" x14ac:dyDescent="0.4">
      <c r="C39" s="1" t="s">
        <v>146</v>
      </c>
      <c r="E39" s="1" t="b">
        <f t="shared" si="6"/>
        <v>0</v>
      </c>
      <c r="F39" s="1">
        <v>6</v>
      </c>
      <c r="J39" s="83" t="str">
        <f>IF(K39=0,"","      FAX  : "&amp;ASC(K39)&amp;L39&amp;ASC(M39)&amp;N39&amp;ASC(O39))</f>
        <v/>
      </c>
      <c r="K39" s="9">
        <f>'１入力用紙'!K73</f>
        <v>0</v>
      </c>
      <c r="L39" s="1" t="s">
        <v>115</v>
      </c>
      <c r="M39" s="9">
        <f>'１入力用紙'!S73</f>
        <v>0</v>
      </c>
      <c r="N39" s="1" t="s">
        <v>115</v>
      </c>
      <c r="O39" s="9">
        <f>'１入力用紙'!AA73</f>
        <v>0</v>
      </c>
      <c r="X39" s="19" t="str">
        <f>IF(AND(AA39=0,AB39=0),"OK",IF(OR(AA39=0,AB39=0),"NG","OK"))</f>
        <v>OK</v>
      </c>
      <c r="Y39" s="81">
        <v>36</v>
      </c>
      <c r="Z39" s="81" t="s">
        <v>386</v>
      </c>
      <c r="AA39" s="9">
        <f>'１入力用紙'!AA71</f>
        <v>0</v>
      </c>
      <c r="AB39" s="88">
        <f>AA37</f>
        <v>0</v>
      </c>
      <c r="AC39" s="9"/>
      <c r="AD39" s="1">
        <f t="shared" si="3"/>
        <v>0</v>
      </c>
      <c r="AE39" s="81" t="s">
        <v>431</v>
      </c>
      <c r="AF39" s="1" t="s">
        <v>422</v>
      </c>
    </row>
    <row r="40" spans="1:32" x14ac:dyDescent="0.4">
      <c r="C40" s="1" t="s">
        <v>147</v>
      </c>
      <c r="J40" s="94" t="str">
        <f>IF(OR(K40=0,K27=3),"",ASC(K40))</f>
        <v/>
      </c>
      <c r="K40" s="1">
        <f>'１入力用紙'!K82</f>
        <v>0</v>
      </c>
      <c r="X40" s="19" t="s">
        <v>415</v>
      </c>
      <c r="Y40" s="81">
        <v>37</v>
      </c>
      <c r="Z40" s="81" t="s">
        <v>387</v>
      </c>
      <c r="AA40" s="89">
        <f>'１入力用紙'!K73</f>
        <v>0</v>
      </c>
      <c r="AC40" s="9"/>
      <c r="AD40" s="1">
        <f t="shared" si="3"/>
        <v>0</v>
      </c>
      <c r="AE40" s="81" t="s">
        <v>432</v>
      </c>
      <c r="AF40" s="1" t="s">
        <v>422</v>
      </c>
    </row>
    <row r="41" spans="1:32" x14ac:dyDescent="0.4">
      <c r="C41" s="1" t="s">
        <v>148</v>
      </c>
      <c r="J41" s="94" t="str">
        <f>IF(OR(K41=0,K27=3),"",DBCS(K41))</f>
        <v/>
      </c>
      <c r="K41" s="1">
        <f>'１入力用紙'!K84</f>
        <v>0</v>
      </c>
      <c r="X41" s="19" t="str">
        <f>IF(AND(AA41=0,AB41=0),"OK",IF(OR(AA41=0,AB41=0),"NG","OK"))</f>
        <v>OK</v>
      </c>
      <c r="Y41" s="81">
        <v>38</v>
      </c>
      <c r="Z41" s="81" t="s">
        <v>388</v>
      </c>
      <c r="AA41" s="9">
        <f>'１入力用紙'!S73</f>
        <v>0</v>
      </c>
      <c r="AB41" s="89">
        <f>AA40</f>
        <v>0</v>
      </c>
      <c r="AC41" s="9"/>
      <c r="AD41" s="1">
        <f t="shared" ref="AD41:AD70" si="7">IF(X41="NG",1,0)</f>
        <v>0</v>
      </c>
      <c r="AE41" s="81" t="s">
        <v>432</v>
      </c>
      <c r="AF41" s="1" t="s">
        <v>422</v>
      </c>
    </row>
    <row r="42" spans="1:32" x14ac:dyDescent="0.4">
      <c r="C42" s="1" t="s">
        <v>149</v>
      </c>
      <c r="J42" s="94" t="str">
        <f>IF(OR(K42=0,K27=3),"","     〒"&amp;ASC(K42)&amp;L42&amp;ASC(M42))</f>
        <v/>
      </c>
      <c r="K42" s="9">
        <f>'１入力用紙'!K88</f>
        <v>0</v>
      </c>
      <c r="L42" s="1" t="s">
        <v>115</v>
      </c>
      <c r="M42" s="9">
        <f>'１入力用紙'!S88</f>
        <v>0</v>
      </c>
      <c r="X42" s="19" t="str">
        <f>IF(AND(AA42=0,AB42=0),"OK",IF(OR(AA42=0,AB42=0),"NG","OK"))</f>
        <v>OK</v>
      </c>
      <c r="Y42" s="81">
        <v>39</v>
      </c>
      <c r="Z42" s="81" t="s">
        <v>389</v>
      </c>
      <c r="AA42" s="9">
        <f>'１入力用紙'!AA73</f>
        <v>0</v>
      </c>
      <c r="AB42" s="89">
        <f>AA40</f>
        <v>0</v>
      </c>
      <c r="AC42" s="9"/>
      <c r="AD42" s="1">
        <f t="shared" si="7"/>
        <v>0</v>
      </c>
      <c r="AE42" s="81" t="s">
        <v>432</v>
      </c>
      <c r="AF42" s="1" t="s">
        <v>422</v>
      </c>
    </row>
    <row r="43" spans="1:32" x14ac:dyDescent="0.4">
      <c r="J43" s="94" t="str">
        <f>IF(OR(K43=0,K27=3),"","     "&amp;DBCS(K43))</f>
        <v/>
      </c>
      <c r="K43" s="1">
        <f>'１入力用紙'!K90</f>
        <v>0</v>
      </c>
      <c r="L43" s="1">
        <f>'１入力用紙'!K92</f>
        <v>0</v>
      </c>
      <c r="X43" s="19" t="str">
        <f>IF(AND(AB43=3,AA43=0),"OK",IF(AND(AA43=0,OR(AB43=1,AB43=2)),"NG","OK"))</f>
        <v>OK</v>
      </c>
      <c r="Y43" s="81">
        <v>40</v>
      </c>
      <c r="Z43" s="81" t="s">
        <v>390</v>
      </c>
      <c r="AA43" s="1">
        <f>'１入力用紙'!K77</f>
        <v>0</v>
      </c>
      <c r="AB43" s="7">
        <f>AA20</f>
        <v>0</v>
      </c>
      <c r="AD43" s="1">
        <f t="shared" si="7"/>
        <v>0</v>
      </c>
      <c r="AE43" s="81" t="s">
        <v>390</v>
      </c>
      <c r="AF43" s="1" t="s">
        <v>422</v>
      </c>
    </row>
    <row r="44" spans="1:32" x14ac:dyDescent="0.4">
      <c r="A44" s="1" t="s">
        <v>159</v>
      </c>
      <c r="B44" s="1">
        <v>1</v>
      </c>
      <c r="C44" s="1" t="s">
        <v>150</v>
      </c>
      <c r="J44" s="94" t="str">
        <f>IF(OR(L43=0,K27=3),"","           "&amp;DBCS(L43))</f>
        <v/>
      </c>
      <c r="X44" s="19" t="str">
        <f>IF(AND(AB44=3,AA44=0),"OK",IF(AND(AA44=0,OR(AB44=1,AB44=2)),"NG","OK"))</f>
        <v>OK</v>
      </c>
      <c r="Y44" s="81">
        <v>41</v>
      </c>
      <c r="Z44" s="81" t="s">
        <v>391</v>
      </c>
      <c r="AA44" s="1">
        <f>'１入力用紙'!K79</f>
        <v>0</v>
      </c>
      <c r="AB44" s="7">
        <f>AA20</f>
        <v>0</v>
      </c>
      <c r="AD44" s="1">
        <f t="shared" si="7"/>
        <v>0</v>
      </c>
      <c r="AE44" s="81" t="s">
        <v>391</v>
      </c>
      <c r="AF44" s="1" t="s">
        <v>422</v>
      </c>
    </row>
    <row r="45" spans="1:32" x14ac:dyDescent="0.4">
      <c r="A45" s="1" t="s">
        <v>159</v>
      </c>
      <c r="B45" s="1">
        <v>2</v>
      </c>
      <c r="C45" s="1" t="s">
        <v>151</v>
      </c>
      <c r="J45" s="94" t="str">
        <f>IF(OR(K45=0,K27=3),"","      TEL1 : "&amp;ASC(K45)&amp;L45&amp;ASC(M45)&amp;N45&amp;ASC(O45))</f>
        <v/>
      </c>
      <c r="K45" s="9">
        <f>'１入力用紙'!K94</f>
        <v>0</v>
      </c>
      <c r="L45" s="1" t="s">
        <v>115</v>
      </c>
      <c r="M45" s="9">
        <f>'１入力用紙'!S94</f>
        <v>0</v>
      </c>
      <c r="N45" s="1" t="s">
        <v>115</v>
      </c>
      <c r="O45" s="9">
        <f>'１入力用紙'!AA94</f>
        <v>0</v>
      </c>
      <c r="X45" s="19" t="str">
        <f t="shared" ref="X45:X54" si="8">IF(AND(AB45=3,AA45=0),"OK",IF(AND(AA45=0,OR(AB45=1,AB45=2)),"NG","OK"))</f>
        <v>OK</v>
      </c>
      <c r="Y45" s="81">
        <v>42</v>
      </c>
      <c r="Z45" s="81" t="s">
        <v>392</v>
      </c>
      <c r="AA45" s="1">
        <f>'１入力用紙'!K82</f>
        <v>0</v>
      </c>
      <c r="AB45" s="7">
        <f>AA20</f>
        <v>0</v>
      </c>
      <c r="AD45" s="1">
        <f t="shared" si="7"/>
        <v>0</v>
      </c>
      <c r="AE45" s="81" t="s">
        <v>392</v>
      </c>
      <c r="AF45" s="1" t="s">
        <v>422</v>
      </c>
    </row>
    <row r="46" spans="1:32" x14ac:dyDescent="0.4">
      <c r="A46" s="1" t="s">
        <v>159</v>
      </c>
      <c r="B46" s="1">
        <v>3</v>
      </c>
      <c r="C46" s="1" t="s">
        <v>152</v>
      </c>
      <c r="J46" s="94" t="str">
        <f>IF(OR(K46=0,K27=3),"","      TEL2 : "&amp;ASC(K46)&amp;L46&amp;ASC(M46)&amp;N46&amp;ASC(O46))</f>
        <v/>
      </c>
      <c r="K46" s="9">
        <f>'１入力用紙'!K96</f>
        <v>0</v>
      </c>
      <c r="L46" s="1" t="s">
        <v>115</v>
      </c>
      <c r="M46" s="9">
        <f>'１入力用紙'!S96</f>
        <v>0</v>
      </c>
      <c r="N46" s="1" t="s">
        <v>115</v>
      </c>
      <c r="O46" s="9">
        <f>'１入力用紙'!AA96</f>
        <v>0</v>
      </c>
      <c r="X46" s="19" t="str">
        <f t="shared" si="8"/>
        <v>OK</v>
      </c>
      <c r="Y46" s="81">
        <v>43</v>
      </c>
      <c r="Z46" s="81" t="s">
        <v>393</v>
      </c>
      <c r="AA46" s="1">
        <f>'１入力用紙'!K84</f>
        <v>0</v>
      </c>
      <c r="AB46" s="7">
        <f>AA20</f>
        <v>0</v>
      </c>
      <c r="AD46" s="1">
        <f t="shared" si="7"/>
        <v>0</v>
      </c>
      <c r="AE46" s="81" t="s">
        <v>393</v>
      </c>
      <c r="AF46" s="1" t="s">
        <v>422</v>
      </c>
    </row>
    <row r="47" spans="1:32" x14ac:dyDescent="0.4">
      <c r="A47" s="1" t="s">
        <v>159</v>
      </c>
      <c r="B47" s="1">
        <v>4</v>
      </c>
      <c r="C47" s="1" t="s">
        <v>153</v>
      </c>
      <c r="J47" s="94" t="str">
        <f>IF(OR(K47=0,K27=3),"","      FAX  : "&amp;ASC(K47)&amp;L47&amp;ASC(M47)&amp;N47&amp;ASC(O47))</f>
        <v/>
      </c>
      <c r="K47" s="9">
        <f>'１入力用紙'!K98</f>
        <v>0</v>
      </c>
      <c r="L47" s="1" t="s">
        <v>115</v>
      </c>
      <c r="M47" s="9">
        <f>'１入力用紙'!S98</f>
        <v>0</v>
      </c>
      <c r="N47" s="1" t="s">
        <v>115</v>
      </c>
      <c r="O47" s="9">
        <f>'１入力用紙'!AA98</f>
        <v>0</v>
      </c>
      <c r="X47" s="19" t="s">
        <v>415</v>
      </c>
      <c r="Y47" s="81">
        <v>44</v>
      </c>
      <c r="Z47" s="81" t="s">
        <v>394</v>
      </c>
      <c r="AA47" s="1">
        <f>'１入力用紙'!K86</f>
        <v>0</v>
      </c>
      <c r="AD47" s="1">
        <f t="shared" si="7"/>
        <v>0</v>
      </c>
      <c r="AE47" s="81" t="s">
        <v>394</v>
      </c>
      <c r="AF47" s="1" t="s">
        <v>422</v>
      </c>
    </row>
    <row r="48" spans="1:32" x14ac:dyDescent="0.4">
      <c r="A48" s="1" t="s">
        <v>159</v>
      </c>
      <c r="B48" s="1">
        <v>5</v>
      </c>
      <c r="C48" s="1" t="s">
        <v>154</v>
      </c>
      <c r="J48" s="83" t="str">
        <f>IF(O48=0,"",VLOOKUP(O48,M48:N53,2,FALSE))</f>
        <v/>
      </c>
      <c r="K48" s="1">
        <f>'１入力用紙'!K77</f>
        <v>0</v>
      </c>
      <c r="M48" s="1">
        <v>1</v>
      </c>
      <c r="N48" s="1" t="s">
        <v>116</v>
      </c>
      <c r="O48" s="1">
        <f>IF(K27=3,6,K48)</f>
        <v>0</v>
      </c>
      <c r="X48" s="19" t="str">
        <f t="shared" si="8"/>
        <v>OK</v>
      </c>
      <c r="Y48" s="81">
        <v>45</v>
      </c>
      <c r="Z48" s="81" t="s">
        <v>395</v>
      </c>
      <c r="AA48" s="9">
        <f>'１入力用紙'!K88</f>
        <v>0</v>
      </c>
      <c r="AB48" s="7">
        <f>AA20</f>
        <v>0</v>
      </c>
      <c r="AC48" s="9"/>
      <c r="AD48" s="1">
        <f t="shared" si="7"/>
        <v>0</v>
      </c>
      <c r="AE48" s="81" t="s">
        <v>425</v>
      </c>
      <c r="AF48" s="1" t="s">
        <v>422</v>
      </c>
    </row>
    <row r="49" spans="1:32" x14ac:dyDescent="0.4">
      <c r="A49" s="1" t="s">
        <v>159</v>
      </c>
      <c r="B49" s="1">
        <v>6</v>
      </c>
      <c r="C49" s="1" t="s">
        <v>162</v>
      </c>
      <c r="M49" s="1">
        <v>2</v>
      </c>
      <c r="N49" s="1" t="s">
        <v>117</v>
      </c>
      <c r="X49" s="19" t="str">
        <f t="shared" si="8"/>
        <v>OK</v>
      </c>
      <c r="Y49" s="81">
        <v>46</v>
      </c>
      <c r="Z49" s="81" t="s">
        <v>396</v>
      </c>
      <c r="AA49" s="9">
        <f>'１入力用紙'!S88</f>
        <v>0</v>
      </c>
      <c r="AB49" s="7">
        <f>AA20</f>
        <v>0</v>
      </c>
      <c r="AC49" s="9"/>
      <c r="AD49" s="1">
        <f t="shared" si="7"/>
        <v>0</v>
      </c>
      <c r="AE49" s="81" t="s">
        <v>425</v>
      </c>
      <c r="AF49" s="1" t="s">
        <v>422</v>
      </c>
    </row>
    <row r="50" spans="1:32" x14ac:dyDescent="0.4">
      <c r="A50" s="1" t="s">
        <v>160</v>
      </c>
      <c r="B50" s="1">
        <v>1</v>
      </c>
      <c r="C50" s="1" t="s">
        <v>155</v>
      </c>
      <c r="M50" s="1">
        <v>3</v>
      </c>
      <c r="N50" s="1" t="s">
        <v>118</v>
      </c>
      <c r="X50" s="19" t="str">
        <f t="shared" si="8"/>
        <v>OK</v>
      </c>
      <c r="Y50" s="81">
        <v>47</v>
      </c>
      <c r="Z50" s="81" t="s">
        <v>397</v>
      </c>
      <c r="AA50" s="1">
        <f>'１入力用紙'!K90</f>
        <v>0</v>
      </c>
      <c r="AB50" s="7">
        <f>AA20</f>
        <v>0</v>
      </c>
      <c r="AD50" s="1">
        <f t="shared" si="7"/>
        <v>0</v>
      </c>
      <c r="AE50" s="81" t="s">
        <v>426</v>
      </c>
      <c r="AF50" s="1" t="s">
        <v>422</v>
      </c>
    </row>
    <row r="51" spans="1:32" x14ac:dyDescent="0.4">
      <c r="A51" s="1" t="s">
        <v>160</v>
      </c>
      <c r="B51" s="1">
        <v>2</v>
      </c>
      <c r="C51" s="1" t="s">
        <v>156</v>
      </c>
      <c r="M51" s="1">
        <v>4</v>
      </c>
      <c r="N51" s="1" t="s">
        <v>119</v>
      </c>
      <c r="X51" s="19" t="s">
        <v>415</v>
      </c>
      <c r="Y51" s="81">
        <v>48</v>
      </c>
      <c r="Z51" s="81" t="s">
        <v>398</v>
      </c>
      <c r="AA51" s="1">
        <f>'１入力用紙'!K92</f>
        <v>0</v>
      </c>
      <c r="AB51" s="7">
        <f>AA20</f>
        <v>0</v>
      </c>
      <c r="AD51" s="1">
        <f t="shared" si="7"/>
        <v>0</v>
      </c>
    </row>
    <row r="52" spans="1:32" x14ac:dyDescent="0.4">
      <c r="A52" s="1" t="s">
        <v>160</v>
      </c>
      <c r="B52" s="1">
        <v>3</v>
      </c>
      <c r="C52" s="1" t="s">
        <v>157</v>
      </c>
      <c r="M52" s="1">
        <v>5</v>
      </c>
      <c r="N52" s="1" t="s">
        <v>120</v>
      </c>
      <c r="X52" s="19" t="str">
        <f t="shared" si="8"/>
        <v>OK</v>
      </c>
      <c r="Y52" s="81">
        <v>49</v>
      </c>
      <c r="Z52" s="81" t="s">
        <v>399</v>
      </c>
      <c r="AA52" s="9">
        <f>'１入力用紙'!K94</f>
        <v>0</v>
      </c>
      <c r="AB52" s="7">
        <f>AA20</f>
        <v>0</v>
      </c>
      <c r="AC52" s="9"/>
      <c r="AD52" s="1">
        <f t="shared" si="7"/>
        <v>0</v>
      </c>
      <c r="AE52" s="81" t="s">
        <v>424</v>
      </c>
      <c r="AF52" s="1" t="s">
        <v>422</v>
      </c>
    </row>
    <row r="53" spans="1:32" x14ac:dyDescent="0.4">
      <c r="A53" s="1" t="s">
        <v>160</v>
      </c>
      <c r="B53" s="1">
        <v>4</v>
      </c>
      <c r="C53" s="1" t="s">
        <v>158</v>
      </c>
      <c r="M53" s="1">
        <v>6</v>
      </c>
      <c r="N53" s="10" t="s">
        <v>122</v>
      </c>
      <c r="X53" s="19" t="str">
        <f t="shared" si="8"/>
        <v>OK</v>
      </c>
      <c r="Y53" s="81">
        <v>50</v>
      </c>
      <c r="Z53" s="81" t="s">
        <v>400</v>
      </c>
      <c r="AA53" s="9">
        <f>'１入力用紙'!S94</f>
        <v>0</v>
      </c>
      <c r="AB53" s="7">
        <f>AA20</f>
        <v>0</v>
      </c>
      <c r="AC53" s="9"/>
      <c r="AD53" s="1">
        <f t="shared" si="7"/>
        <v>0</v>
      </c>
      <c r="AE53" s="81" t="s">
        <v>424</v>
      </c>
      <c r="AF53" s="1" t="s">
        <v>422</v>
      </c>
    </row>
    <row r="54" spans="1:32" x14ac:dyDescent="0.4">
      <c r="J54" s="83" t="str">
        <f>IF(O54=0,"",VLOOKUP(O54,M54:N58,2,FALSE))</f>
        <v/>
      </c>
      <c r="K54" s="1">
        <f>'１入力用紙'!K79</f>
        <v>0</v>
      </c>
      <c r="M54" s="1">
        <v>1</v>
      </c>
      <c r="N54" s="1" t="s">
        <v>123</v>
      </c>
      <c r="O54" s="1">
        <f>IF(K27=3,5,K54)</f>
        <v>0</v>
      </c>
      <c r="X54" s="19" t="str">
        <f t="shared" si="8"/>
        <v>OK</v>
      </c>
      <c r="Y54" s="81">
        <v>51</v>
      </c>
      <c r="Z54" s="81" t="s">
        <v>401</v>
      </c>
      <c r="AA54" s="9">
        <f>'１入力用紙'!AA94</f>
        <v>0</v>
      </c>
      <c r="AB54" s="7">
        <f>AA20</f>
        <v>0</v>
      </c>
      <c r="AC54" s="9"/>
      <c r="AD54" s="1">
        <f t="shared" si="7"/>
        <v>0</v>
      </c>
      <c r="AE54" s="81" t="s">
        <v>424</v>
      </c>
      <c r="AF54" s="1" t="s">
        <v>422</v>
      </c>
    </row>
    <row r="55" spans="1:32" x14ac:dyDescent="0.4">
      <c r="A55" s="1" t="s">
        <v>159</v>
      </c>
      <c r="B55" s="1">
        <v>1</v>
      </c>
      <c r="C55" s="1" t="s">
        <v>161</v>
      </c>
      <c r="M55" s="1">
        <v>2</v>
      </c>
      <c r="N55" s="1" t="s">
        <v>124</v>
      </c>
      <c r="X55" s="19" t="s">
        <v>415</v>
      </c>
      <c r="Y55" s="81">
        <v>52</v>
      </c>
      <c r="Z55" s="81" t="s">
        <v>402</v>
      </c>
      <c r="AA55" s="90">
        <f>'１入力用紙'!K96</f>
        <v>0</v>
      </c>
      <c r="AC55" s="9"/>
      <c r="AD55" s="1">
        <f t="shared" si="7"/>
        <v>0</v>
      </c>
      <c r="AE55" s="81" t="s">
        <v>433</v>
      </c>
      <c r="AF55" s="1" t="s">
        <v>422</v>
      </c>
    </row>
    <row r="56" spans="1:32" x14ac:dyDescent="0.4">
      <c r="A56" s="1" t="s">
        <v>159</v>
      </c>
      <c r="B56" s="1">
        <v>2</v>
      </c>
      <c r="C56" s="1" t="s">
        <v>161</v>
      </c>
      <c r="J56" s="94" t="str">
        <f>IF(OR(P56=0,K27=3),"",DBCS(P56))</f>
        <v/>
      </c>
      <c r="M56" s="1">
        <v>3</v>
      </c>
      <c r="N56" s="1" t="s">
        <v>125</v>
      </c>
      <c r="P56" s="1">
        <f>'１入力用紙'!K86</f>
        <v>0</v>
      </c>
      <c r="X56" s="19" t="str">
        <f>IF(AND(AA56=0,AB56=0),"OK",IF(OR(AA56=0,AB56=0),"NG","OK"))</f>
        <v>OK</v>
      </c>
      <c r="Y56" s="81">
        <v>53</v>
      </c>
      <c r="Z56" s="81" t="s">
        <v>403</v>
      </c>
      <c r="AA56" s="9">
        <f>'１入力用紙'!S96</f>
        <v>0</v>
      </c>
      <c r="AB56" s="90">
        <f>AA55</f>
        <v>0</v>
      </c>
      <c r="AC56" s="9"/>
      <c r="AD56" s="1">
        <f t="shared" si="7"/>
        <v>0</v>
      </c>
      <c r="AE56" s="81" t="s">
        <v>433</v>
      </c>
      <c r="AF56" s="1" t="s">
        <v>422</v>
      </c>
    </row>
    <row r="57" spans="1:32" x14ac:dyDescent="0.4">
      <c r="A57" s="1" t="s">
        <v>159</v>
      </c>
      <c r="B57" s="1">
        <v>3</v>
      </c>
      <c r="C57" s="1" t="s">
        <v>161</v>
      </c>
      <c r="M57" s="1">
        <v>4</v>
      </c>
      <c r="N57" s="1" t="s">
        <v>126</v>
      </c>
      <c r="X57" s="19" t="str">
        <f>IF(AND(AA57=0,AB57=0),"OK",IF(OR(AA57=0,AB57=0),"NG","OK"))</f>
        <v>OK</v>
      </c>
      <c r="Y57" s="81">
        <v>54</v>
      </c>
      <c r="Z57" s="81" t="s">
        <v>404</v>
      </c>
      <c r="AA57" s="9">
        <f>'１入力用紙'!AA96</f>
        <v>0</v>
      </c>
      <c r="AB57" s="90">
        <f>AA55</f>
        <v>0</v>
      </c>
      <c r="AC57" s="9"/>
      <c r="AD57" s="1">
        <f t="shared" si="7"/>
        <v>0</v>
      </c>
      <c r="AE57" s="81" t="s">
        <v>433</v>
      </c>
      <c r="AF57" s="1" t="s">
        <v>422</v>
      </c>
    </row>
    <row r="58" spans="1:32" x14ac:dyDescent="0.4">
      <c r="A58" s="1" t="s">
        <v>159</v>
      </c>
      <c r="B58" s="1">
        <v>4</v>
      </c>
      <c r="C58" s="1" t="s">
        <v>161</v>
      </c>
      <c r="J58" s="83" t="str">
        <f>IF(K58=1,VLOOKUP(K59,B44:C49,2,FALSE),IF(OR(K58=3,K58=4),VLOOKUP(K59,B50:C53,2,FALSE),IF(K58=2,C66,"")))</f>
        <v/>
      </c>
      <c r="K58" s="1">
        <f>K5</f>
        <v>0</v>
      </c>
      <c r="M58" s="1">
        <v>5</v>
      </c>
      <c r="N58" s="1" t="s">
        <v>127</v>
      </c>
      <c r="X58" s="19" t="s">
        <v>415</v>
      </c>
      <c r="Y58" s="81">
        <v>55</v>
      </c>
      <c r="Z58" s="81" t="s">
        <v>405</v>
      </c>
      <c r="AA58" s="91">
        <f>'１入力用紙'!K98</f>
        <v>0</v>
      </c>
      <c r="AC58" s="9"/>
      <c r="AD58" s="1">
        <f t="shared" si="7"/>
        <v>0</v>
      </c>
      <c r="AE58" s="81" t="s">
        <v>434</v>
      </c>
      <c r="AF58" s="1" t="s">
        <v>422</v>
      </c>
    </row>
    <row r="59" spans="1:32" x14ac:dyDescent="0.4">
      <c r="A59" s="1" t="s">
        <v>159</v>
      </c>
      <c r="B59" s="1">
        <v>5</v>
      </c>
      <c r="C59" s="1" t="s">
        <v>161</v>
      </c>
      <c r="J59" s="83" t="str">
        <f>IF(K58=1,VLOOKUP(K59,B55:C60,2,FALSE),IF(OR(K58=3,K58=4),VLOOKUP(K59,B61:C64,2,FALSE),IF(K58=2,C67,"")))</f>
        <v/>
      </c>
      <c r="K59" s="1">
        <f>K17</f>
        <v>0</v>
      </c>
      <c r="X59" s="19" t="str">
        <f>IF(AND(AA59=0,AB59=0),"OK",IF(OR(AA59=0,AB59=0),"NG","OK"))</f>
        <v>OK</v>
      </c>
      <c r="Y59" s="81">
        <v>56</v>
      </c>
      <c r="Z59" s="81" t="s">
        <v>406</v>
      </c>
      <c r="AA59" s="9">
        <f>'１入力用紙'!S98</f>
        <v>0</v>
      </c>
      <c r="AB59" s="91">
        <f>AA58</f>
        <v>0</v>
      </c>
      <c r="AC59" s="9"/>
      <c r="AD59" s="1">
        <f t="shared" si="7"/>
        <v>0</v>
      </c>
      <c r="AE59" s="81" t="s">
        <v>434</v>
      </c>
      <c r="AF59" s="1" t="s">
        <v>422</v>
      </c>
    </row>
    <row r="60" spans="1:32" x14ac:dyDescent="0.4">
      <c r="A60" s="1" t="s">
        <v>159</v>
      </c>
      <c r="B60" s="1">
        <v>6</v>
      </c>
      <c r="C60" s="1" t="s">
        <v>163</v>
      </c>
      <c r="K60" s="1" t="str">
        <f>IF(K58=2,"fuyou",IF(AND(K58=1,K59=6),"fuyou",""))</f>
        <v/>
      </c>
      <c r="X60" s="19" t="str">
        <f>IF(AND(AA60=0,AB60=0),"OK",IF(OR(AA60=0,AB60=0),"NG","OK"))</f>
        <v>OK</v>
      </c>
      <c r="Y60" s="81">
        <v>57</v>
      </c>
      <c r="Z60" s="81" t="s">
        <v>407</v>
      </c>
      <c r="AA60" s="9">
        <f>'１入力用紙'!AA98</f>
        <v>0</v>
      </c>
      <c r="AB60" s="91">
        <f>AA58</f>
        <v>0</v>
      </c>
      <c r="AC60" s="9"/>
      <c r="AD60" s="1">
        <f t="shared" si="7"/>
        <v>0</v>
      </c>
      <c r="AE60" s="81" t="s">
        <v>434</v>
      </c>
      <c r="AF60" s="1" t="s">
        <v>422</v>
      </c>
    </row>
    <row r="61" spans="1:32" x14ac:dyDescent="0.4">
      <c r="A61" s="1" t="s">
        <v>160</v>
      </c>
      <c r="B61" s="1">
        <v>1</v>
      </c>
      <c r="C61" s="1" t="s">
        <v>161</v>
      </c>
      <c r="X61" s="19" t="s">
        <v>415</v>
      </c>
      <c r="Y61" s="81">
        <v>58</v>
      </c>
      <c r="Z61" s="81" t="s">
        <v>408</v>
      </c>
      <c r="AA61" s="1">
        <f>'１入力用紙'!K112</f>
        <v>0</v>
      </c>
      <c r="AD61" s="1">
        <f t="shared" si="7"/>
        <v>0</v>
      </c>
    </row>
    <row r="62" spans="1:32" x14ac:dyDescent="0.4">
      <c r="A62" s="1" t="s">
        <v>160</v>
      </c>
      <c r="B62" s="1">
        <v>2</v>
      </c>
      <c r="C62" s="1" t="s">
        <v>161</v>
      </c>
      <c r="X62" s="19" t="s">
        <v>415</v>
      </c>
      <c r="Y62" s="81">
        <v>59</v>
      </c>
      <c r="Z62" s="81" t="s">
        <v>408</v>
      </c>
      <c r="AA62" s="1">
        <f>'１入力用紙'!U112</f>
        <v>0</v>
      </c>
      <c r="AD62" s="1">
        <f t="shared" si="7"/>
        <v>0</v>
      </c>
    </row>
    <row r="63" spans="1:32" x14ac:dyDescent="0.4">
      <c r="A63" s="1" t="s">
        <v>160</v>
      </c>
      <c r="B63" s="1">
        <v>3</v>
      </c>
      <c r="C63" s="1" t="s">
        <v>161</v>
      </c>
      <c r="J63" s="83" t="str">
        <f>IF(K63=0,"",K63&amp;"年"&amp;L63&amp;"月")</f>
        <v/>
      </c>
      <c r="K63" s="1">
        <f>'１入力用紙'!K112</f>
        <v>0</v>
      </c>
      <c r="L63" s="1">
        <f>'１入力用紙'!U112</f>
        <v>0</v>
      </c>
      <c r="N63" s="30">
        <f>K63+1/12*L63</f>
        <v>0</v>
      </c>
      <c r="X63" s="19" t="s">
        <v>415</v>
      </c>
      <c r="Y63" s="81">
        <v>60</v>
      </c>
      <c r="Z63" s="81" t="s">
        <v>408</v>
      </c>
      <c r="AA63" s="1">
        <f>'１入力用紙'!AE112</f>
        <v>0</v>
      </c>
      <c r="AD63" s="1">
        <f t="shared" si="7"/>
        <v>0</v>
      </c>
    </row>
    <row r="64" spans="1:32" x14ac:dyDescent="0.4">
      <c r="A64" s="1" t="s">
        <v>160</v>
      </c>
      <c r="B64" s="1">
        <v>4</v>
      </c>
      <c r="C64" s="1" t="s">
        <v>167</v>
      </c>
      <c r="J64" s="83" t="str">
        <f t="shared" ref="J64:J70" si="9">IF(K64=0,"",K64&amp;"年"&amp;L64&amp;"月")</f>
        <v/>
      </c>
      <c r="K64" s="1">
        <f>'１入力用紙'!AE112</f>
        <v>0</v>
      </c>
      <c r="L64" s="1">
        <f>'１入力用紙'!AO112</f>
        <v>0</v>
      </c>
      <c r="N64" s="30">
        <f t="shared" ref="N64:N70" si="10">K64+1/12*L64</f>
        <v>0</v>
      </c>
      <c r="P64" s="30"/>
      <c r="Q64" s="29"/>
      <c r="X64" s="19" t="s">
        <v>415</v>
      </c>
      <c r="Y64" s="81">
        <v>61</v>
      </c>
      <c r="Z64" s="81" t="s">
        <v>408</v>
      </c>
      <c r="AA64" s="1">
        <f>'１入力用紙'!AO112</f>
        <v>0</v>
      </c>
      <c r="AD64" s="1">
        <f t="shared" si="7"/>
        <v>0</v>
      </c>
    </row>
    <row r="65" spans="2:30" x14ac:dyDescent="0.4">
      <c r="J65" s="83" t="str">
        <f t="shared" si="9"/>
        <v/>
      </c>
      <c r="K65" s="1">
        <f>'１入力用紙'!K122</f>
        <v>0</v>
      </c>
      <c r="L65" s="1">
        <f>'１入力用紙'!U122</f>
        <v>0</v>
      </c>
      <c r="N65" s="30">
        <f t="shared" si="10"/>
        <v>0</v>
      </c>
      <c r="X65" s="19" t="s">
        <v>415</v>
      </c>
      <c r="Y65" s="81">
        <v>62</v>
      </c>
      <c r="Z65" s="81" t="s">
        <v>408</v>
      </c>
      <c r="AA65" s="1">
        <f>'１入力用紙'!K114</f>
        <v>0</v>
      </c>
      <c r="AD65" s="1">
        <f t="shared" si="7"/>
        <v>0</v>
      </c>
    </row>
    <row r="66" spans="2:30" x14ac:dyDescent="0.4">
      <c r="B66" s="1" t="s">
        <v>166</v>
      </c>
      <c r="C66" s="1" t="s">
        <v>164</v>
      </c>
      <c r="J66" s="83" t="str">
        <f t="shared" si="9"/>
        <v/>
      </c>
      <c r="K66" s="1">
        <f>'１入力用紙'!AE122</f>
        <v>0</v>
      </c>
      <c r="L66" s="1">
        <f>'１入力用紙'!AO122</f>
        <v>0</v>
      </c>
      <c r="N66" s="30">
        <f t="shared" si="10"/>
        <v>0</v>
      </c>
      <c r="P66" s="30"/>
      <c r="Q66" s="29"/>
      <c r="X66" s="19" t="s">
        <v>415</v>
      </c>
      <c r="Y66" s="81">
        <v>63</v>
      </c>
      <c r="Z66" s="81" t="s">
        <v>408</v>
      </c>
      <c r="AA66" s="1">
        <f>'１入力用紙'!U114</f>
        <v>0</v>
      </c>
      <c r="AD66" s="1">
        <f t="shared" si="7"/>
        <v>0</v>
      </c>
    </row>
    <row r="67" spans="2:30" x14ac:dyDescent="0.4">
      <c r="B67" s="1" t="s">
        <v>166</v>
      </c>
      <c r="C67" s="1" t="s">
        <v>165</v>
      </c>
      <c r="J67" s="83" t="str">
        <f t="shared" si="9"/>
        <v/>
      </c>
      <c r="K67" s="1">
        <f>'１入力用紙'!K132</f>
        <v>0</v>
      </c>
      <c r="L67" s="1">
        <f>'１入力用紙'!U132</f>
        <v>0</v>
      </c>
      <c r="N67" s="30">
        <f t="shared" si="10"/>
        <v>0</v>
      </c>
      <c r="X67" s="19" t="s">
        <v>415</v>
      </c>
      <c r="Y67" s="81">
        <v>64</v>
      </c>
      <c r="Z67" s="81" t="s">
        <v>408</v>
      </c>
      <c r="AA67" s="1">
        <f>'１入力用紙'!O116</f>
        <v>0</v>
      </c>
      <c r="AD67" s="1">
        <f t="shared" si="7"/>
        <v>0</v>
      </c>
    </row>
    <row r="68" spans="2:30" x14ac:dyDescent="0.4">
      <c r="J68" s="83" t="str">
        <f t="shared" si="9"/>
        <v/>
      </c>
      <c r="K68" s="1">
        <f>'１入力用紙'!AE132</f>
        <v>0</v>
      </c>
      <c r="L68" s="1">
        <f>'１入力用紙'!AO132</f>
        <v>0</v>
      </c>
      <c r="N68" s="30">
        <f t="shared" si="10"/>
        <v>0</v>
      </c>
      <c r="P68" s="30"/>
      <c r="Q68" s="29"/>
      <c r="X68" s="19" t="s">
        <v>415</v>
      </c>
      <c r="Y68" s="81">
        <v>65</v>
      </c>
      <c r="Z68" s="81" t="s">
        <v>408</v>
      </c>
      <c r="AA68" s="1">
        <f>'１入力用紙'!O118</f>
        <v>0</v>
      </c>
      <c r="AD68" s="1">
        <f t="shared" si="7"/>
        <v>0</v>
      </c>
    </row>
    <row r="69" spans="2:30" x14ac:dyDescent="0.4">
      <c r="J69" s="83" t="str">
        <f t="shared" si="9"/>
        <v/>
      </c>
      <c r="K69" s="1">
        <f>'１入力用紙'!K142</f>
        <v>0</v>
      </c>
      <c r="L69" s="1">
        <f>'１入力用紙'!U142</f>
        <v>0</v>
      </c>
      <c r="N69" s="30">
        <f t="shared" si="10"/>
        <v>0</v>
      </c>
      <c r="X69" s="19" t="s">
        <v>415</v>
      </c>
      <c r="Y69" s="81">
        <v>66</v>
      </c>
      <c r="Z69" s="81" t="s">
        <v>409</v>
      </c>
      <c r="AA69" s="1">
        <f>'１入力用紙'!K122</f>
        <v>0</v>
      </c>
      <c r="AD69" s="1">
        <f t="shared" si="7"/>
        <v>0</v>
      </c>
    </row>
    <row r="70" spans="2:30" x14ac:dyDescent="0.4">
      <c r="J70" s="83" t="str">
        <f t="shared" si="9"/>
        <v/>
      </c>
      <c r="K70" s="1">
        <f>'１入力用紙'!AE142</f>
        <v>0</v>
      </c>
      <c r="L70" s="1">
        <f>'１入力用紙'!AO142</f>
        <v>0</v>
      </c>
      <c r="N70" s="30">
        <f t="shared" si="10"/>
        <v>0</v>
      </c>
      <c r="P70" s="30"/>
      <c r="X70" s="19" t="s">
        <v>415</v>
      </c>
      <c r="Y70" s="81">
        <v>67</v>
      </c>
      <c r="Z70" s="81" t="s">
        <v>409</v>
      </c>
      <c r="AA70" s="1">
        <f>'１入力用紙'!U122</f>
        <v>0</v>
      </c>
      <c r="AD70" s="1">
        <f t="shared" si="7"/>
        <v>0</v>
      </c>
    </row>
    <row r="71" spans="2:30" x14ac:dyDescent="0.4">
      <c r="X71" s="19" t="s">
        <v>415</v>
      </c>
      <c r="Y71" s="81">
        <v>68</v>
      </c>
      <c r="Z71" s="81" t="s">
        <v>409</v>
      </c>
      <c r="AA71" s="1">
        <f>'１入力用紙'!AE122</f>
        <v>0</v>
      </c>
      <c r="AD71" s="1">
        <f t="shared" ref="AD71:AD92" si="11">IF(X71="NG",1,0)</f>
        <v>0</v>
      </c>
    </row>
    <row r="72" spans="2:30" x14ac:dyDescent="0.4">
      <c r="J72" s="84" t="str">
        <f>IF(AND(L72=0,N72=0),"",L72)</f>
        <v/>
      </c>
      <c r="K72" s="30"/>
      <c r="L72" s="29">
        <f>'１入力用紙'!K114</f>
        <v>0</v>
      </c>
      <c r="M72" s="30"/>
      <c r="N72" s="1">
        <f>'１入力用紙'!U114</f>
        <v>0</v>
      </c>
      <c r="X72" s="19" t="s">
        <v>415</v>
      </c>
      <c r="Y72" s="81">
        <v>69</v>
      </c>
      <c r="Z72" s="81" t="s">
        <v>409</v>
      </c>
      <c r="AA72" s="1">
        <f>'１入力用紙'!AO122</f>
        <v>0</v>
      </c>
      <c r="AD72" s="1">
        <f t="shared" si="11"/>
        <v>0</v>
      </c>
    </row>
    <row r="73" spans="2:30" x14ac:dyDescent="0.4">
      <c r="J73" s="84" t="str">
        <f t="shared" ref="J73:J75" si="12">IF(AND(L73=0,N73=0),"",L73)</f>
        <v/>
      </c>
      <c r="K73" s="30"/>
      <c r="L73" s="29">
        <f>'１入力用紙'!K124</f>
        <v>0</v>
      </c>
      <c r="M73" s="30"/>
      <c r="N73" s="1">
        <f>'１入力用紙'!U124</f>
        <v>0</v>
      </c>
      <c r="X73" s="19" t="s">
        <v>415</v>
      </c>
      <c r="Y73" s="81">
        <v>70</v>
      </c>
      <c r="Z73" s="81" t="s">
        <v>409</v>
      </c>
      <c r="AA73" s="1">
        <f>'１入力用紙'!K124</f>
        <v>0</v>
      </c>
      <c r="AD73" s="1">
        <f t="shared" si="11"/>
        <v>0</v>
      </c>
    </row>
    <row r="74" spans="2:30" x14ac:dyDescent="0.4">
      <c r="J74" s="84" t="str">
        <f t="shared" si="12"/>
        <v/>
      </c>
      <c r="K74" s="30"/>
      <c r="L74" s="29">
        <f>'１入力用紙'!K134</f>
        <v>0</v>
      </c>
      <c r="M74" s="30"/>
      <c r="N74" s="1">
        <f>'１入力用紙'!U134</f>
        <v>0</v>
      </c>
      <c r="X74" s="19" t="s">
        <v>415</v>
      </c>
      <c r="Y74" s="81">
        <v>71</v>
      </c>
      <c r="Z74" s="81" t="s">
        <v>409</v>
      </c>
      <c r="AA74" s="1">
        <f>'１入力用紙'!U124</f>
        <v>0</v>
      </c>
      <c r="AD74" s="1">
        <f t="shared" si="11"/>
        <v>0</v>
      </c>
    </row>
    <row r="75" spans="2:30" x14ac:dyDescent="0.4">
      <c r="J75" s="84" t="str">
        <f t="shared" si="12"/>
        <v/>
      </c>
      <c r="K75" s="30"/>
      <c r="L75" s="29">
        <f>'１入力用紙'!K144</f>
        <v>0</v>
      </c>
      <c r="M75" s="30"/>
      <c r="N75" s="1">
        <f>'１入力用紙'!U144</f>
        <v>0</v>
      </c>
      <c r="X75" s="19" t="s">
        <v>415</v>
      </c>
      <c r="Y75" s="81">
        <v>72</v>
      </c>
      <c r="Z75" s="81" t="s">
        <v>409</v>
      </c>
      <c r="AA75" s="1">
        <f>'１入力用紙'!O126</f>
        <v>0</v>
      </c>
      <c r="AD75" s="1">
        <f t="shared" si="11"/>
        <v>0</v>
      </c>
    </row>
    <row r="76" spans="2:30" x14ac:dyDescent="0.4">
      <c r="J76" s="83" t="str">
        <f>IF(AND(L72=0,N72=0),"",N72)</f>
        <v/>
      </c>
      <c r="X76" s="19" t="s">
        <v>415</v>
      </c>
      <c r="Y76" s="81">
        <v>73</v>
      </c>
      <c r="Z76" s="81" t="s">
        <v>409</v>
      </c>
      <c r="AA76" s="1">
        <f>'１入力用紙'!O128</f>
        <v>0</v>
      </c>
      <c r="AD76" s="1">
        <f t="shared" si="11"/>
        <v>0</v>
      </c>
    </row>
    <row r="77" spans="2:30" x14ac:dyDescent="0.4">
      <c r="J77" s="83" t="str">
        <f t="shared" ref="J77:J79" si="13">IF(AND(L73=0,N73=0),"",N73)</f>
        <v/>
      </c>
      <c r="K77" s="1" t="s">
        <v>184</v>
      </c>
      <c r="L77" s="29">
        <f>SUM(L72:L75)</f>
        <v>0</v>
      </c>
      <c r="M77" s="1" t="s">
        <v>200</v>
      </c>
      <c r="N77" s="1">
        <f>SUM(N72:N75)</f>
        <v>0</v>
      </c>
      <c r="O77" s="1" t="s">
        <v>201</v>
      </c>
      <c r="P77" s="1">
        <f>L77+1/12*N77</f>
        <v>0</v>
      </c>
      <c r="Q77" s="29">
        <f>ROUNDDOWN(P77,0)</f>
        <v>0</v>
      </c>
      <c r="R77" s="30">
        <f>P77-Q77</f>
        <v>0</v>
      </c>
      <c r="S77" s="1">
        <f>ROUND(12*R77,0)</f>
        <v>0</v>
      </c>
      <c r="X77" s="19" t="s">
        <v>415</v>
      </c>
      <c r="Y77" s="81">
        <v>74</v>
      </c>
      <c r="Z77" s="81" t="s">
        <v>410</v>
      </c>
      <c r="AA77" s="1">
        <f>'１入力用紙'!K132</f>
        <v>0</v>
      </c>
      <c r="AD77" s="1">
        <f t="shared" si="11"/>
        <v>0</v>
      </c>
    </row>
    <row r="78" spans="2:30" x14ac:dyDescent="0.4">
      <c r="J78" s="83" t="str">
        <f t="shared" si="13"/>
        <v/>
      </c>
      <c r="L78" s="29"/>
      <c r="X78" s="19" t="s">
        <v>415</v>
      </c>
      <c r="Y78" s="81">
        <v>75</v>
      </c>
      <c r="Z78" s="81" t="s">
        <v>410</v>
      </c>
      <c r="AA78" s="1">
        <f>'１入力用紙'!U132</f>
        <v>0</v>
      </c>
      <c r="AD78" s="1">
        <f t="shared" si="11"/>
        <v>0</v>
      </c>
    </row>
    <row r="79" spans="2:30" x14ac:dyDescent="0.4">
      <c r="J79" s="83" t="str">
        <f t="shared" si="13"/>
        <v/>
      </c>
      <c r="X79" s="19" t="s">
        <v>415</v>
      </c>
      <c r="Y79" s="81">
        <v>76</v>
      </c>
      <c r="Z79" s="81" t="s">
        <v>410</v>
      </c>
      <c r="AA79" s="1">
        <f>'１入力用紙'!AE132</f>
        <v>0</v>
      </c>
      <c r="AD79" s="1">
        <f t="shared" si="11"/>
        <v>0</v>
      </c>
    </row>
    <row r="80" spans="2:30" x14ac:dyDescent="0.4">
      <c r="J80" s="84" t="str">
        <f>IF(AND(Q77=0,S77=0),"",Q77)</f>
        <v/>
      </c>
      <c r="X80" s="19" t="s">
        <v>415</v>
      </c>
      <c r="Y80" s="81">
        <v>77</v>
      </c>
      <c r="Z80" s="81" t="s">
        <v>410</v>
      </c>
      <c r="AA80" s="1">
        <f>'１入力用紙'!AO132</f>
        <v>0</v>
      </c>
      <c r="AD80" s="1">
        <f t="shared" si="11"/>
        <v>0</v>
      </c>
    </row>
    <row r="81" spans="10:30" x14ac:dyDescent="0.4">
      <c r="J81" s="83" t="str">
        <f>IF(AND(Q77=0,S77=0),"",S77)</f>
        <v/>
      </c>
      <c r="X81" s="19" t="s">
        <v>415</v>
      </c>
      <c r="Y81" s="81">
        <v>78</v>
      </c>
      <c r="Z81" s="81" t="s">
        <v>410</v>
      </c>
      <c r="AA81" s="1">
        <f>'１入力用紙'!K134</f>
        <v>0</v>
      </c>
      <c r="AD81" s="1">
        <f t="shared" si="11"/>
        <v>0</v>
      </c>
    </row>
    <row r="82" spans="10:30" x14ac:dyDescent="0.4">
      <c r="X82" s="19" t="s">
        <v>415</v>
      </c>
      <c r="Y82" s="81">
        <v>79</v>
      </c>
      <c r="Z82" s="81" t="s">
        <v>410</v>
      </c>
      <c r="AA82" s="1">
        <f>'１入力用紙'!U134</f>
        <v>0</v>
      </c>
      <c r="AD82" s="1">
        <f t="shared" si="11"/>
        <v>0</v>
      </c>
    </row>
    <row r="83" spans="10:30" x14ac:dyDescent="0.4">
      <c r="J83" s="83" t="str">
        <f>K83</f>
        <v/>
      </c>
      <c r="K83" s="1" t="str">
        <f>'１入力用紙'!O35</f>
        <v/>
      </c>
      <c r="X83" s="19" t="s">
        <v>415</v>
      </c>
      <c r="Y83" s="81">
        <v>80</v>
      </c>
      <c r="Z83" s="81" t="s">
        <v>410</v>
      </c>
      <c r="AA83" s="1">
        <f>'１入力用紙'!O136</f>
        <v>0</v>
      </c>
      <c r="AD83" s="1">
        <f t="shared" si="11"/>
        <v>0</v>
      </c>
    </row>
    <row r="84" spans="10:30" x14ac:dyDescent="0.4">
      <c r="X84" s="19" t="s">
        <v>415</v>
      </c>
      <c r="Y84" s="81">
        <v>81</v>
      </c>
      <c r="Z84" s="81" t="s">
        <v>410</v>
      </c>
      <c r="AA84" s="1">
        <f>'１入力用紙'!O138</f>
        <v>0</v>
      </c>
      <c r="AD84" s="1">
        <f t="shared" si="11"/>
        <v>0</v>
      </c>
    </row>
    <row r="85" spans="10:30" x14ac:dyDescent="0.4">
      <c r="J85" s="83" t="str">
        <f>IF(OR(K85=2,K85=3,K85=4),"卒業証明は不要です。",IF(NOT(K89=6),"卒業証明は不要です。",IF(NOT(K90=8),"卒業証書（コピー）または卒業証明書","卒業証明は不要です。")))</f>
        <v>卒業証明は不要です。</v>
      </c>
      <c r="K85" s="1">
        <f>'１入力用紙'!E11</f>
        <v>0</v>
      </c>
      <c r="L85" s="1">
        <v>1</v>
      </c>
      <c r="M85" s="1" t="s">
        <v>202</v>
      </c>
      <c r="N85" s="1" t="s">
        <v>207</v>
      </c>
      <c r="X85" s="19" t="s">
        <v>415</v>
      </c>
      <c r="Y85" s="81">
        <v>82</v>
      </c>
      <c r="Z85" s="81" t="s">
        <v>411</v>
      </c>
      <c r="AA85" s="1">
        <f>'１入力用紙'!K142</f>
        <v>0</v>
      </c>
      <c r="AD85" s="1">
        <f t="shared" si="11"/>
        <v>0</v>
      </c>
    </row>
    <row r="86" spans="10:30" x14ac:dyDescent="0.4">
      <c r="J86" s="83" t="str">
        <f>IF(OR(K85=2,K85=3,K85=4),"そのまま白紙を添付してください。",IF(NOT(K89=6),"そのまま白紙を添付してください。",IF(NOT(K90=8),"貼付け欄（実務経験5年未満のみ）","そのまま白紙を添付してください。")))</f>
        <v>そのまま白紙を添付してください。</v>
      </c>
      <c r="L86" s="1">
        <v>2</v>
      </c>
      <c r="M86" s="1" t="s">
        <v>203</v>
      </c>
      <c r="N86" s="1" t="s">
        <v>208</v>
      </c>
      <c r="X86" s="19" t="s">
        <v>415</v>
      </c>
      <c r="Y86" s="81">
        <v>83</v>
      </c>
      <c r="Z86" s="81" t="s">
        <v>411</v>
      </c>
      <c r="AA86" s="1">
        <f>'１入力用紙'!U142</f>
        <v>0</v>
      </c>
      <c r="AD86" s="1">
        <f t="shared" si="11"/>
        <v>0</v>
      </c>
    </row>
    <row r="87" spans="10:30" x14ac:dyDescent="0.4">
      <c r="L87" s="1">
        <v>3</v>
      </c>
      <c r="M87" s="1" t="s">
        <v>204</v>
      </c>
      <c r="N87" s="1" t="s">
        <v>206</v>
      </c>
      <c r="X87" s="19" t="s">
        <v>415</v>
      </c>
      <c r="Y87" s="81">
        <v>84</v>
      </c>
      <c r="Z87" s="81" t="s">
        <v>411</v>
      </c>
      <c r="AA87" s="1">
        <f>'１入力用紙'!AE142</f>
        <v>0</v>
      </c>
      <c r="AD87" s="1">
        <f t="shared" si="11"/>
        <v>0</v>
      </c>
    </row>
    <row r="88" spans="10:30" x14ac:dyDescent="0.4">
      <c r="L88" s="1">
        <v>4</v>
      </c>
      <c r="M88" s="1" t="s">
        <v>205</v>
      </c>
      <c r="N88" s="1" t="s">
        <v>206</v>
      </c>
      <c r="X88" s="19" t="s">
        <v>415</v>
      </c>
      <c r="Y88" s="81">
        <v>85</v>
      </c>
      <c r="Z88" s="81" t="s">
        <v>411</v>
      </c>
      <c r="AA88" s="1">
        <f>'１入力用紙'!AO142</f>
        <v>0</v>
      </c>
      <c r="AD88" s="1">
        <f t="shared" si="11"/>
        <v>0</v>
      </c>
    </row>
    <row r="89" spans="10:30" x14ac:dyDescent="0.4">
      <c r="K89" s="1">
        <f>'１入力用紙'!M20</f>
        <v>0</v>
      </c>
      <c r="L89" s="1">
        <v>6</v>
      </c>
      <c r="M89" s="1" t="s">
        <v>209</v>
      </c>
      <c r="N89" s="1" t="s">
        <v>210</v>
      </c>
      <c r="X89" s="19" t="s">
        <v>415</v>
      </c>
      <c r="Y89" s="81">
        <v>86</v>
      </c>
      <c r="Z89" s="81" t="s">
        <v>411</v>
      </c>
      <c r="AA89" s="1">
        <f>'１入力用紙'!K144</f>
        <v>0</v>
      </c>
      <c r="AD89" s="1">
        <f t="shared" si="11"/>
        <v>0</v>
      </c>
    </row>
    <row r="90" spans="10:30" x14ac:dyDescent="0.4">
      <c r="K90" s="1">
        <f>'１入力用紙'!M24</f>
        <v>0</v>
      </c>
      <c r="L90" s="1">
        <v>8</v>
      </c>
      <c r="M90" s="1" t="s">
        <v>211</v>
      </c>
      <c r="N90" s="1" t="s">
        <v>212</v>
      </c>
      <c r="X90" s="19" t="s">
        <v>415</v>
      </c>
      <c r="Y90" s="81">
        <v>87</v>
      </c>
      <c r="Z90" s="81" t="s">
        <v>411</v>
      </c>
      <c r="AA90" s="1">
        <f>'１入力用紙'!U144</f>
        <v>0</v>
      </c>
      <c r="AD90" s="1">
        <f t="shared" si="11"/>
        <v>0</v>
      </c>
    </row>
    <row r="91" spans="10:30" x14ac:dyDescent="0.4">
      <c r="X91" s="19" t="s">
        <v>415</v>
      </c>
      <c r="Y91" s="81">
        <v>88</v>
      </c>
      <c r="Z91" s="81" t="s">
        <v>411</v>
      </c>
      <c r="AA91" s="1">
        <f>'１入力用紙'!O146</f>
        <v>0</v>
      </c>
      <c r="AD91" s="1">
        <f t="shared" si="11"/>
        <v>0</v>
      </c>
    </row>
    <row r="92" spans="10:30" x14ac:dyDescent="0.4">
      <c r="X92" s="19" t="s">
        <v>415</v>
      </c>
      <c r="Y92" s="81">
        <v>89</v>
      </c>
      <c r="Z92" s="81" t="s">
        <v>411</v>
      </c>
      <c r="AA92" s="1">
        <f>'１入力用紙'!O148</f>
        <v>0</v>
      </c>
      <c r="AD92" s="1">
        <f t="shared" si="11"/>
        <v>0</v>
      </c>
    </row>
    <row r="98" spans="10:15" x14ac:dyDescent="0.4">
      <c r="J98" s="83" t="s">
        <v>214</v>
      </c>
    </row>
    <row r="100" spans="10:15" x14ac:dyDescent="0.4">
      <c r="J100" s="83">
        <f>O100</f>
        <v>2025</v>
      </c>
      <c r="K100" s="1" t="s">
        <v>216</v>
      </c>
      <c r="L100" s="1">
        <f>'１入力用紙'!E7</f>
        <v>2025</v>
      </c>
      <c r="M100" s="1" t="s">
        <v>215</v>
      </c>
      <c r="N100" s="1">
        <f>LEN(L100)</f>
        <v>4</v>
      </c>
      <c r="O100" s="1">
        <f>L100</f>
        <v>2025</v>
      </c>
    </row>
    <row r="101" spans="10:15" x14ac:dyDescent="0.4">
      <c r="J101" s="83" t="str">
        <f>O101</f>
        <v>00</v>
      </c>
      <c r="K101" s="1" t="s">
        <v>216</v>
      </c>
      <c r="L101" s="1">
        <f>'１入力用紙'!O7</f>
        <v>0</v>
      </c>
      <c r="M101" s="1" t="s">
        <v>217</v>
      </c>
      <c r="N101" s="1">
        <f t="shared" ref="N101:N115" si="14">LEN(L101)</f>
        <v>1</v>
      </c>
      <c r="O101" s="1" t="str">
        <f>IF(N101=1,"0"&amp;L101,L101)</f>
        <v>00</v>
      </c>
    </row>
    <row r="102" spans="10:15" x14ac:dyDescent="0.4">
      <c r="J102" s="83" t="str">
        <f>O102</f>
        <v>00</v>
      </c>
      <c r="K102" s="1" t="s">
        <v>216</v>
      </c>
      <c r="L102" s="1">
        <f>'１入力用紙'!U7</f>
        <v>0</v>
      </c>
      <c r="M102" s="1" t="s">
        <v>218</v>
      </c>
      <c r="N102" s="1">
        <f t="shared" si="14"/>
        <v>1</v>
      </c>
      <c r="O102" s="1" t="str">
        <f>IF(N102=1,"0"&amp;L102,L102)</f>
        <v>00</v>
      </c>
    </row>
    <row r="103" spans="10:15" x14ac:dyDescent="0.4">
      <c r="J103" s="83">
        <f>L103</f>
        <v>0</v>
      </c>
      <c r="K103" s="1" t="s">
        <v>219</v>
      </c>
      <c r="L103" s="1">
        <f>'１入力用紙'!E11</f>
        <v>0</v>
      </c>
      <c r="N103" s="1">
        <f t="shared" si="14"/>
        <v>1</v>
      </c>
    </row>
    <row r="104" spans="10:15" x14ac:dyDescent="0.4">
      <c r="J104" s="83">
        <f>L104</f>
        <v>0</v>
      </c>
      <c r="K104" s="1" t="s">
        <v>220</v>
      </c>
      <c r="L104" s="1">
        <f>'１入力用紙'!E15</f>
        <v>0</v>
      </c>
      <c r="N104" s="1">
        <f t="shared" si="14"/>
        <v>1</v>
      </c>
    </row>
    <row r="105" spans="10:15" x14ac:dyDescent="0.4">
      <c r="J105" s="83">
        <f>L105</f>
        <v>0</v>
      </c>
      <c r="K105" s="1" t="s">
        <v>221</v>
      </c>
      <c r="L105" s="1">
        <f>'１入力用紙'!M20</f>
        <v>0</v>
      </c>
      <c r="N105" s="1">
        <f t="shared" si="14"/>
        <v>1</v>
      </c>
    </row>
    <row r="106" spans="10:15" x14ac:dyDescent="0.4">
      <c r="J106" s="83">
        <f>L106</f>
        <v>0</v>
      </c>
      <c r="K106" s="1" t="s">
        <v>222</v>
      </c>
      <c r="L106" s="1">
        <f>'１入力用紙'!M24</f>
        <v>0</v>
      </c>
      <c r="N106" s="1">
        <f t="shared" si="14"/>
        <v>1</v>
      </c>
    </row>
    <row r="107" spans="10:15" x14ac:dyDescent="0.4">
      <c r="J107" s="83" t="str">
        <f>O107</f>
        <v>0000</v>
      </c>
      <c r="K107" s="1" t="s">
        <v>223</v>
      </c>
      <c r="L107" s="1">
        <f>'１入力用紙'!S33</f>
        <v>0</v>
      </c>
      <c r="M107" s="1" t="s">
        <v>215</v>
      </c>
      <c r="N107" s="1">
        <f t="shared" si="14"/>
        <v>1</v>
      </c>
      <c r="O107" s="1" t="str">
        <f>IF(N107=1,"000"&amp;L107,L107)</f>
        <v>0000</v>
      </c>
    </row>
    <row r="108" spans="10:15" x14ac:dyDescent="0.4">
      <c r="J108" s="83" t="str">
        <f>O108</f>
        <v>00</v>
      </c>
      <c r="K108" s="1" t="s">
        <v>223</v>
      </c>
      <c r="L108" s="1">
        <f>'１入力用紙'!AC33</f>
        <v>0</v>
      </c>
      <c r="M108" s="1" t="s">
        <v>217</v>
      </c>
      <c r="N108" s="1">
        <f t="shared" si="14"/>
        <v>1</v>
      </c>
      <c r="O108" s="1" t="str">
        <f>IF(N108=1,"0"&amp;L108,L108)</f>
        <v>00</v>
      </c>
    </row>
    <row r="109" spans="10:15" x14ac:dyDescent="0.4">
      <c r="J109" s="83" t="str">
        <f>O109</f>
        <v>00</v>
      </c>
      <c r="K109" s="1" t="s">
        <v>224</v>
      </c>
      <c r="L109" s="1">
        <f>'１入力用紙'!S37</f>
        <v>0</v>
      </c>
      <c r="M109" s="1" t="s">
        <v>215</v>
      </c>
      <c r="N109" s="1">
        <f t="shared" si="14"/>
        <v>1</v>
      </c>
      <c r="O109" s="1" t="str">
        <f>IF(N109=1,"0"&amp;L109,L109)</f>
        <v>00</v>
      </c>
    </row>
    <row r="110" spans="10:15" x14ac:dyDescent="0.4">
      <c r="J110" s="83" t="str">
        <f>O110</f>
        <v>00</v>
      </c>
      <c r="K110" s="1" t="s">
        <v>224</v>
      </c>
      <c r="L110" s="1">
        <f>'１入力用紙'!Y37</f>
        <v>0</v>
      </c>
      <c r="M110" s="1" t="s">
        <v>217</v>
      </c>
      <c r="N110" s="1">
        <f t="shared" si="14"/>
        <v>1</v>
      </c>
      <c r="O110" s="1" t="str">
        <f>IF(N110=1,"0"&amp;L110,L110)</f>
        <v>00</v>
      </c>
    </row>
    <row r="111" spans="10:15" x14ac:dyDescent="0.4">
      <c r="J111" s="83">
        <f>O111</f>
        <v>0</v>
      </c>
      <c r="K111" s="1" t="s">
        <v>225</v>
      </c>
      <c r="L111" s="1">
        <f>'１入力用紙'!E46</f>
        <v>0</v>
      </c>
      <c r="N111" s="1">
        <f t="shared" si="14"/>
        <v>1</v>
      </c>
      <c r="O111" s="1">
        <f>IF(L111=3,1,L111)</f>
        <v>0</v>
      </c>
    </row>
    <row r="112" spans="10:15" x14ac:dyDescent="0.4">
      <c r="J112" s="83">
        <f>L112</f>
        <v>0</v>
      </c>
      <c r="K112" s="1" t="s">
        <v>226</v>
      </c>
      <c r="L112" s="1">
        <f>'１入力用紙'!I55</f>
        <v>0</v>
      </c>
      <c r="N112" s="1">
        <f t="shared" si="14"/>
        <v>1</v>
      </c>
    </row>
    <row r="113" spans="10:15" x14ac:dyDescent="0.4">
      <c r="J113" s="83" t="str">
        <f>O113</f>
        <v>0000</v>
      </c>
      <c r="K113" s="1" t="s">
        <v>227</v>
      </c>
      <c r="L113" s="1">
        <f>'１入力用紙'!P57</f>
        <v>0</v>
      </c>
      <c r="M113" s="1" t="s">
        <v>215</v>
      </c>
      <c r="N113" s="1">
        <f t="shared" si="14"/>
        <v>1</v>
      </c>
      <c r="O113" s="1" t="str">
        <f>IF(N113=1,"000"&amp;L113,L113)</f>
        <v>0000</v>
      </c>
    </row>
    <row r="114" spans="10:15" x14ac:dyDescent="0.4">
      <c r="J114" s="83" t="str">
        <f t="shared" ref="J114:J115" si="15">O114</f>
        <v>00</v>
      </c>
      <c r="K114" s="1" t="s">
        <v>227</v>
      </c>
      <c r="L114" s="1">
        <f>'１入力用紙'!Z57</f>
        <v>0</v>
      </c>
      <c r="M114" s="1" t="s">
        <v>217</v>
      </c>
      <c r="N114" s="1">
        <f t="shared" si="14"/>
        <v>1</v>
      </c>
      <c r="O114" s="1" t="str">
        <f>IF(N114=1,"0"&amp;L114,L114)</f>
        <v>00</v>
      </c>
    </row>
    <row r="115" spans="10:15" x14ac:dyDescent="0.4">
      <c r="J115" s="83" t="str">
        <f t="shared" si="15"/>
        <v>00</v>
      </c>
      <c r="K115" s="1" t="s">
        <v>227</v>
      </c>
      <c r="L115" s="1">
        <f>'１入力用紙'!AF57</f>
        <v>0</v>
      </c>
      <c r="M115" s="1" t="s">
        <v>218</v>
      </c>
      <c r="N115" s="1">
        <f t="shared" si="14"/>
        <v>1</v>
      </c>
      <c r="O115" s="1" t="str">
        <f>IF(N115=1,"0"&amp;L115,L115)</f>
        <v>00</v>
      </c>
    </row>
    <row r="117" spans="10:15" x14ac:dyDescent="0.4">
      <c r="J117" s="83" t="s">
        <v>232</v>
      </c>
    </row>
    <row r="118" spans="10:15" x14ac:dyDescent="0.4">
      <c r="J118" s="83" t="str">
        <f>ASC(J100&amp;J101&amp;J102&amp;J103&amp;J104&amp;J105&amp;J106&amp;J107&amp;J108&amp;J109&amp;J110&amp;J111&amp;J112&amp;J113&amp;J114&amp;J115)</f>
        <v>20250000000000000000000000000000</v>
      </c>
    </row>
    <row r="120" spans="10:15" x14ac:dyDescent="0.4">
      <c r="J120" s="83" t="s">
        <v>234</v>
      </c>
      <c r="K120" s="1" t="s">
        <v>228</v>
      </c>
      <c r="L120" s="9">
        <f>'１入力用紙'!K63</f>
        <v>0</v>
      </c>
      <c r="M120" s="1">
        <f>LEN(L120)</f>
        <v>1</v>
      </c>
    </row>
    <row r="121" spans="10:15" x14ac:dyDescent="0.4">
      <c r="J121" s="83" t="str">
        <f>ASC(M120&amp;M121&amp;M122&amp;M123&amp;M124&amp;M125&amp;M126&amp;M127&amp;M128&amp;M129&amp;M130&amp;M133&amp;M134&amp;M135&amp;M136&amp;M137&amp;M138&amp;M139&amp;M140&amp;M141&amp;M142&amp;M143&amp;M144&amp;M145)</f>
        <v>111111111111111111111111</v>
      </c>
      <c r="K121" s="1" t="s">
        <v>228</v>
      </c>
      <c r="L121" s="9">
        <f>'１入力用紙'!S63</f>
        <v>0</v>
      </c>
      <c r="M121" s="1">
        <f t="shared" ref="M121:M130" si="16">LEN(L121)</f>
        <v>1</v>
      </c>
    </row>
    <row r="122" spans="10:15" x14ac:dyDescent="0.4">
      <c r="K122" s="1" t="s">
        <v>229</v>
      </c>
      <c r="L122" s="9">
        <f>'１入力用紙'!K69</f>
        <v>0</v>
      </c>
      <c r="M122" s="1">
        <f t="shared" si="16"/>
        <v>1</v>
      </c>
    </row>
    <row r="123" spans="10:15" x14ac:dyDescent="0.4">
      <c r="J123" s="83" t="s">
        <v>233</v>
      </c>
      <c r="K123" s="1" t="s">
        <v>229</v>
      </c>
      <c r="L123" s="9">
        <f>'１入力用紙'!S69</f>
        <v>0</v>
      </c>
      <c r="M123" s="1">
        <f t="shared" si="16"/>
        <v>1</v>
      </c>
    </row>
    <row r="124" spans="10:15" x14ac:dyDescent="0.4">
      <c r="J124" s="83" t="str">
        <f>ASC(L120&amp;L121&amp;L122&amp;L123&amp;L124&amp;L125&amp;L126&amp;L127&amp;L128&amp;L129&amp;L130)</f>
        <v>00000000000</v>
      </c>
      <c r="K124" s="1" t="s">
        <v>229</v>
      </c>
      <c r="L124" s="9">
        <f>'１入力用紙'!AA69</f>
        <v>0</v>
      </c>
      <c r="M124" s="1">
        <f t="shared" si="16"/>
        <v>1</v>
      </c>
    </row>
    <row r="125" spans="10:15" x14ac:dyDescent="0.4">
      <c r="K125" s="1" t="s">
        <v>230</v>
      </c>
      <c r="L125" s="9">
        <f>'１入力用紙'!K71</f>
        <v>0</v>
      </c>
      <c r="M125" s="1">
        <f t="shared" si="16"/>
        <v>1</v>
      </c>
    </row>
    <row r="126" spans="10:15" x14ac:dyDescent="0.4">
      <c r="K126" s="1" t="s">
        <v>230</v>
      </c>
      <c r="L126" s="9">
        <f>'１入力用紙'!S71</f>
        <v>0</v>
      </c>
      <c r="M126" s="1">
        <f t="shared" si="16"/>
        <v>1</v>
      </c>
    </row>
    <row r="127" spans="10:15" x14ac:dyDescent="0.4">
      <c r="K127" s="1" t="s">
        <v>230</v>
      </c>
      <c r="L127" s="9">
        <f>'１入力用紙'!AA71</f>
        <v>0</v>
      </c>
      <c r="M127" s="1">
        <f t="shared" si="16"/>
        <v>1</v>
      </c>
    </row>
    <row r="128" spans="10:15" x14ac:dyDescent="0.4">
      <c r="K128" s="1" t="s">
        <v>231</v>
      </c>
      <c r="L128" s="9">
        <f>'１入力用紙'!K73</f>
        <v>0</v>
      </c>
      <c r="M128" s="1">
        <f t="shared" si="16"/>
        <v>1</v>
      </c>
    </row>
    <row r="129" spans="10:13" x14ac:dyDescent="0.4">
      <c r="K129" s="1" t="s">
        <v>231</v>
      </c>
      <c r="L129" s="9">
        <f>'１入力用紙'!S73</f>
        <v>0</v>
      </c>
      <c r="M129" s="1">
        <f t="shared" si="16"/>
        <v>1</v>
      </c>
    </row>
    <row r="130" spans="10:13" x14ac:dyDescent="0.4">
      <c r="K130" s="1" t="s">
        <v>231</v>
      </c>
      <c r="L130" s="9">
        <f>'１入力用紙'!AA73</f>
        <v>0</v>
      </c>
      <c r="M130" s="1">
        <f t="shared" si="16"/>
        <v>1</v>
      </c>
    </row>
    <row r="132" spans="10:13" x14ac:dyDescent="0.4">
      <c r="J132" s="83" t="s">
        <v>235</v>
      </c>
    </row>
    <row r="133" spans="10:13" x14ac:dyDescent="0.4">
      <c r="J133" s="83" t="str">
        <f>ASC(L133&amp;L134&amp;L135&amp;L136&amp;L137&amp;L138&amp;L139&amp;L140&amp;L141&amp;L142&amp;L143&amp;L144&amp;L145)</f>
        <v>0000000000000</v>
      </c>
      <c r="K133" s="1" t="s">
        <v>236</v>
      </c>
      <c r="L133" s="29">
        <f>IF(L111=3,0,'１入力用紙'!K88)</f>
        <v>0</v>
      </c>
      <c r="M133" s="1">
        <f t="shared" ref="M133:M145" si="17">LEN(L133)</f>
        <v>1</v>
      </c>
    </row>
    <row r="134" spans="10:13" x14ac:dyDescent="0.4">
      <c r="K134" s="1" t="s">
        <v>236</v>
      </c>
      <c r="L134" s="29">
        <f>IF(L111=3,0,'１入力用紙'!S88)</f>
        <v>0</v>
      </c>
      <c r="M134" s="1">
        <f t="shared" si="17"/>
        <v>1</v>
      </c>
    </row>
    <row r="135" spans="10:13" x14ac:dyDescent="0.4">
      <c r="K135" s="1" t="s">
        <v>237</v>
      </c>
      <c r="L135" s="29">
        <f>IF(L111=3,0,'１入力用紙'!K94)</f>
        <v>0</v>
      </c>
      <c r="M135" s="1">
        <f t="shared" si="17"/>
        <v>1</v>
      </c>
    </row>
    <row r="136" spans="10:13" x14ac:dyDescent="0.4">
      <c r="K136" s="1" t="s">
        <v>237</v>
      </c>
      <c r="L136" s="29">
        <f>IF(L111=3,0,'１入力用紙'!S94)</f>
        <v>0</v>
      </c>
      <c r="M136" s="1">
        <f t="shared" si="17"/>
        <v>1</v>
      </c>
    </row>
    <row r="137" spans="10:13" x14ac:dyDescent="0.4">
      <c r="K137" s="1" t="s">
        <v>237</v>
      </c>
      <c r="L137" s="29">
        <f>IF(L111=3,0,'１入力用紙'!AA94)</f>
        <v>0</v>
      </c>
      <c r="M137" s="1">
        <f t="shared" si="17"/>
        <v>1</v>
      </c>
    </row>
    <row r="138" spans="10:13" x14ac:dyDescent="0.4">
      <c r="K138" s="1" t="s">
        <v>238</v>
      </c>
      <c r="L138" s="29">
        <f>IF(L111=3,0,'１入力用紙'!K96)</f>
        <v>0</v>
      </c>
      <c r="M138" s="1">
        <f t="shared" si="17"/>
        <v>1</v>
      </c>
    </row>
    <row r="139" spans="10:13" x14ac:dyDescent="0.4">
      <c r="K139" s="1" t="s">
        <v>238</v>
      </c>
      <c r="L139" s="29">
        <f>IF(L111=3,0,'１入力用紙'!S96)</f>
        <v>0</v>
      </c>
      <c r="M139" s="1">
        <f t="shared" si="17"/>
        <v>1</v>
      </c>
    </row>
    <row r="140" spans="10:13" x14ac:dyDescent="0.4">
      <c r="K140" s="1" t="s">
        <v>238</v>
      </c>
      <c r="L140" s="29">
        <f>IF(L111=3,0,'１入力用紙'!AA96)</f>
        <v>0</v>
      </c>
      <c r="M140" s="1">
        <f t="shared" si="17"/>
        <v>1</v>
      </c>
    </row>
    <row r="141" spans="10:13" x14ac:dyDescent="0.4">
      <c r="K141" s="1" t="s">
        <v>239</v>
      </c>
      <c r="L141" s="29">
        <f>IF(L111=3,0,'１入力用紙'!K98)</f>
        <v>0</v>
      </c>
      <c r="M141" s="1">
        <f t="shared" si="17"/>
        <v>1</v>
      </c>
    </row>
    <row r="142" spans="10:13" x14ac:dyDescent="0.4">
      <c r="K142" s="1" t="s">
        <v>239</v>
      </c>
      <c r="L142" s="29">
        <f>IF(L111=3,0,'１入力用紙'!S98)</f>
        <v>0</v>
      </c>
      <c r="M142" s="1">
        <f t="shared" si="17"/>
        <v>1</v>
      </c>
    </row>
    <row r="143" spans="10:13" x14ac:dyDescent="0.4">
      <c r="K143" s="1" t="s">
        <v>239</v>
      </c>
      <c r="L143" s="29">
        <f>IF(L111=3,0,'１入力用紙'!AA98)</f>
        <v>0</v>
      </c>
      <c r="M143" s="1">
        <f t="shared" si="17"/>
        <v>1</v>
      </c>
    </row>
    <row r="144" spans="10:13" x14ac:dyDescent="0.4">
      <c r="K144" s="1" t="s">
        <v>240</v>
      </c>
      <c r="L144" s="1">
        <f>O48</f>
        <v>0</v>
      </c>
      <c r="M144" s="1">
        <f t="shared" si="17"/>
        <v>1</v>
      </c>
    </row>
    <row r="145" spans="10:13" x14ac:dyDescent="0.4">
      <c r="K145" s="1" t="s">
        <v>241</v>
      </c>
      <c r="L145" s="1">
        <f>O54</f>
        <v>0</v>
      </c>
      <c r="M145" s="1">
        <f t="shared" si="17"/>
        <v>1</v>
      </c>
    </row>
    <row r="147" spans="10:13" x14ac:dyDescent="0.4">
      <c r="J147" s="83" t="s">
        <v>242</v>
      </c>
      <c r="K147" s="1" t="s">
        <v>243</v>
      </c>
      <c r="L147" s="1">
        <f>'１入力用紙'!I51</f>
        <v>0</v>
      </c>
      <c r="M147" s="1" t="str">
        <f>DBCS(L147)</f>
        <v>０</v>
      </c>
    </row>
    <row r="148" spans="10:13" x14ac:dyDescent="0.4">
      <c r="J148" s="83" t="str">
        <f>M147</f>
        <v>０</v>
      </c>
      <c r="K148" s="1" t="s">
        <v>244</v>
      </c>
      <c r="L148" s="1">
        <f>'１入力用紙'!AE51</f>
        <v>0</v>
      </c>
      <c r="M148" s="1" t="str">
        <f t="shared" ref="M148:M150" si="18">DBCS(L148)</f>
        <v>０</v>
      </c>
    </row>
    <row r="149" spans="10:13" x14ac:dyDescent="0.4">
      <c r="J149" s="83" t="str">
        <f t="shared" ref="J149:J151" si="19">M148</f>
        <v>０</v>
      </c>
      <c r="K149" s="1" t="s">
        <v>245</v>
      </c>
      <c r="L149" s="1">
        <f>'１入力用紙'!I53</f>
        <v>0</v>
      </c>
      <c r="M149" s="1" t="str">
        <f t="shared" si="18"/>
        <v>０</v>
      </c>
    </row>
    <row r="150" spans="10:13" x14ac:dyDescent="0.4">
      <c r="J150" s="83" t="str">
        <f t="shared" si="19"/>
        <v>０</v>
      </c>
      <c r="K150" s="1" t="s">
        <v>246</v>
      </c>
      <c r="L150" s="1">
        <f>'１入力用紙'!AE53</f>
        <v>0</v>
      </c>
      <c r="M150" s="1" t="str">
        <f t="shared" si="18"/>
        <v>０</v>
      </c>
    </row>
    <row r="151" spans="10:13" x14ac:dyDescent="0.4">
      <c r="J151" s="83" t="str">
        <f t="shared" si="19"/>
        <v>０</v>
      </c>
    </row>
    <row r="153" spans="10:13" x14ac:dyDescent="0.4">
      <c r="J153" s="83" t="s">
        <v>247</v>
      </c>
    </row>
    <row r="154" spans="10:13" x14ac:dyDescent="0.4">
      <c r="J154" s="83" t="str">
        <f>IF(L154=0,"入力なし",M154)</f>
        <v>入力なし</v>
      </c>
      <c r="K154" s="1" t="s">
        <v>248</v>
      </c>
      <c r="L154" s="1">
        <f>'１入力用紙'!K65</f>
        <v>0</v>
      </c>
      <c r="M154" s="1" t="str">
        <f>DBCS(L154)</f>
        <v>０</v>
      </c>
    </row>
    <row r="155" spans="10:13" x14ac:dyDescent="0.4">
      <c r="J155" s="83" t="str">
        <f>IF(L155=0,"入力なし",M155)</f>
        <v>入力なし</v>
      </c>
      <c r="K155" s="1" t="s">
        <v>249</v>
      </c>
      <c r="L155" s="1">
        <f>'１入力用紙'!K67</f>
        <v>0</v>
      </c>
      <c r="M155" s="1" t="str">
        <f>DBCS(L155)</f>
        <v>０</v>
      </c>
    </row>
    <row r="157" spans="10:13" x14ac:dyDescent="0.4">
      <c r="J157" s="83" t="s">
        <v>250</v>
      </c>
    </row>
    <row r="158" spans="10:13" x14ac:dyDescent="0.4">
      <c r="J158" s="83" t="str">
        <f>IF(OR(L158=0,L111=3),"入力なし",M158)</f>
        <v>入力なし</v>
      </c>
      <c r="K158" s="1" t="s">
        <v>251</v>
      </c>
      <c r="L158" s="1">
        <f>'１入力用紙'!K82</f>
        <v>0</v>
      </c>
      <c r="M158" s="1" t="str">
        <f>DBCS(L158)</f>
        <v>０</v>
      </c>
    </row>
    <row r="159" spans="10:13" x14ac:dyDescent="0.4">
      <c r="J159" s="83" t="str">
        <f>IF(OR(L159=0,L111=3),"入力なし",M159)</f>
        <v>入力なし</v>
      </c>
      <c r="K159" s="1" t="s">
        <v>246</v>
      </c>
      <c r="L159" s="1">
        <f>'１入力用紙'!K84</f>
        <v>0</v>
      </c>
      <c r="M159" s="1" t="str">
        <f t="shared" ref="M159:M162" si="20">DBCS(L159)</f>
        <v>０</v>
      </c>
    </row>
    <row r="160" spans="10:13" x14ac:dyDescent="0.4">
      <c r="J160" s="83" t="str">
        <f>IF(OR(L160=0,L111=3),"入力なし",M160)</f>
        <v>入力なし</v>
      </c>
      <c r="K160" s="1" t="s">
        <v>248</v>
      </c>
      <c r="L160" s="1">
        <f>'１入力用紙'!K90</f>
        <v>0</v>
      </c>
      <c r="M160" s="1" t="str">
        <f t="shared" si="20"/>
        <v>０</v>
      </c>
    </row>
    <row r="161" spans="10:13" x14ac:dyDescent="0.4">
      <c r="J161" s="83" t="str">
        <f>IF(OR(L161=0,L111=3),"入力なし",M161)</f>
        <v>入力なし</v>
      </c>
      <c r="K161" s="1" t="s">
        <v>249</v>
      </c>
      <c r="L161" s="1">
        <f>'１入力用紙'!K92</f>
        <v>0</v>
      </c>
      <c r="M161" s="1" t="str">
        <f t="shared" si="20"/>
        <v>０</v>
      </c>
    </row>
    <row r="162" spans="10:13" x14ac:dyDescent="0.4">
      <c r="J162" s="83" t="str">
        <f>IF(OR(L162=0,L111=3),"入力なし",M162)</f>
        <v>入力なし</v>
      </c>
      <c r="K162" s="1" t="s">
        <v>262</v>
      </c>
      <c r="L162" s="1">
        <f>'１入力用紙'!K86</f>
        <v>0</v>
      </c>
      <c r="M162" s="1" t="str">
        <f t="shared" si="20"/>
        <v>０</v>
      </c>
    </row>
    <row r="166" spans="10:13" x14ac:dyDescent="0.4">
      <c r="J166" s="83" t="s">
        <v>264</v>
      </c>
      <c r="K166" s="1" t="str">
        <f>IF(OR(K5=1,K5=2)," 25S"," 25U")</f>
        <v xml:space="preserve"> 25U</v>
      </c>
    </row>
    <row r="167" spans="10:13" x14ac:dyDescent="0.4">
      <c r="J167" s="83" t="s">
        <v>265</v>
      </c>
      <c r="K167" s="1" t="str">
        <f>IF(OR(K5=1,K5=2)," 25-S-    -"," 25-U-    -")</f>
        <v xml:space="preserve"> 25-U-    -</v>
      </c>
    </row>
  </sheetData>
  <sheetProtection algorithmName="SHA-512" hashValue="3X6sz+r1Aie+9f3ERjoP5HqAgs+vmaNJ4HYqHu5zv9231UNjwukc4ZZJ8trmDFa5xwRvFAVLncArBoCUSrXH2g==" saltValue="cN6430rs/68NGTBrIRVR/Q==" spinCount="100000" sheet="1" selectLockedCells="1" selectUnlockedCells="1"/>
  <phoneticPr fontId="1"/>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34a55d1-cb5e-448f-9ba6-914e5a3b17fc">
      <Terms xmlns="http://schemas.microsoft.com/office/infopath/2007/PartnerControls"/>
    </lcf76f155ced4ddcb4097134ff3c332f>
    <TaxCatchAll xmlns="afb769d5-09fc-414d-b7b5-1f174a3b884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C5018A043DCBF478CB3B2A3FCC469A1" ma:contentTypeVersion="13" ma:contentTypeDescription="新しいドキュメントを作成します。" ma:contentTypeScope="" ma:versionID="d0d1de7b83581fae6622f4cb51f8c3ba">
  <xsd:schema xmlns:xsd="http://www.w3.org/2001/XMLSchema" xmlns:xs="http://www.w3.org/2001/XMLSchema" xmlns:p="http://schemas.microsoft.com/office/2006/metadata/properties" xmlns:ns2="e34a55d1-cb5e-448f-9ba6-914e5a3b17fc" xmlns:ns3="afb769d5-09fc-414d-b7b5-1f174a3b884e" targetNamespace="http://schemas.microsoft.com/office/2006/metadata/properties" ma:root="true" ma:fieldsID="89163b096483467258bf14ea40273f0b" ns2:_="" ns3:_="">
    <xsd:import namespace="e34a55d1-cb5e-448f-9ba6-914e5a3b17fc"/>
    <xsd:import namespace="afb769d5-09fc-414d-b7b5-1f174a3b88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4a55d1-cb5e-448f-9ba6-914e5a3b1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ab38584b-069d-42c5-8286-176c52d5777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fb769d5-09fc-414d-b7b5-1f174a3b884e"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56c727d-6ca4-4782-b622-9abc923ccb2b}" ma:internalName="TaxCatchAll" ma:showField="CatchAllData" ma:web="afb769d5-09fc-414d-b7b5-1f174a3b88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4200B6-B1F8-45BD-A18C-421E2A4B16B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34a55d1-cb5e-448f-9ba6-914e5a3b17fc"/>
    <ds:schemaRef ds:uri="afb769d5-09fc-414d-b7b5-1f174a3b884e"/>
    <ds:schemaRef ds:uri="http://www.w3.org/XML/1998/namespace"/>
    <ds:schemaRef ds:uri="http://purl.org/dc/dcmitype/"/>
  </ds:schemaRefs>
</ds:datastoreItem>
</file>

<file path=customXml/itemProps2.xml><?xml version="1.0" encoding="utf-8"?>
<ds:datastoreItem xmlns:ds="http://schemas.openxmlformats.org/officeDocument/2006/customXml" ds:itemID="{FACF899D-B5FD-42AB-81BA-40FBE5E7237B}">
  <ds:schemaRefs>
    <ds:schemaRef ds:uri="http://schemas.microsoft.com/sharepoint/v3/contenttype/forms"/>
  </ds:schemaRefs>
</ds:datastoreItem>
</file>

<file path=customXml/itemProps3.xml><?xml version="1.0" encoding="utf-8"?>
<ds:datastoreItem xmlns:ds="http://schemas.openxmlformats.org/officeDocument/2006/customXml" ds:itemID="{CE8CC6B4-2DEB-4887-A387-279000380A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4a55d1-cb5e-448f-9ba6-914e5a3b17fc"/>
    <ds:schemaRef ds:uri="afb769d5-09fc-414d-b7b5-1f174a3b88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０入力のしかた</vt:lpstr>
      <vt:lpstr>１入力用紙</vt:lpstr>
      <vt:lpstr>２印刷用紙</vt:lpstr>
      <vt:lpstr>設定シート</vt:lpstr>
      <vt:lpstr>'０入力のしかた'!Print_Area</vt:lpstr>
      <vt:lpstr>'１入力用紙'!Print_Area</vt:lpstr>
      <vt:lpstr>'２印刷用紙'!Print_Area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2025-03-26T02:09:46Z</cp:lastPrinted>
  <dcterms:created xsi:type="dcterms:W3CDTF">2025-02-19T02:04:16Z</dcterms:created>
  <dcterms:modified xsi:type="dcterms:W3CDTF">2025-03-27T07:15:02Z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0x0101005C5018A043DCBF478CB3B2A3FCC469A1</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